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8" r:id="rId3"/>
    <sheet name="3.1. Техсостояние ПС" sheetId="26" r:id="rId4"/>
    <sheet name="3.2. Техсостояние ЛЭП" sheetId="30" r:id="rId5"/>
    <sheet name="3.3. Описание" sheetId="6" r:id="rId6"/>
    <sheet name="3.4. Надежность" sheetId="27"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<sst xmlns="http://schemas.openxmlformats.org/spreadsheetml/2006/main" count="2651" uniqueCount="576">
  <si>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</si>
  <si>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</si>
  <si>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</si>
  <si>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</si>
  <si>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</si>
  <si>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</si>
  <si>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</si>
  <si>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</si>
  <si>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</si>
  <si>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</si>
  <si>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</si>
  <si>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</si>
  <si>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</si>
  <si>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</si>
  <si>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</si>
  <si>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</si>
  <si>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</si>
  <si>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</si>
  <si>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</si>
  <si>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</si>
  <si>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</si>
  <si>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</si>
  <si>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</si>
  <si>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</si>
  <si>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</si>
  <si>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</si>
  <si>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</si>
  <si>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</si>
  <si>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</si>
  <si>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</si>
  <si>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</si>
  <si>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</si>
  <si>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</si>
  <si>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</si>
  <si>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</si>
  <si>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</si>
  <si>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</si>
  <si>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</si>
  <si>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</si>
  <si>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</si>
  <si>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</si>
  <si>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</si>
  <si>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</si>
  <si>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</si>
  <si>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</si>
  <si>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</si>
  <si>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</si>
  <si>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</si>
  <si>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</si>
  <si>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</si>
  <si>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</si>
  <si>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</si>
  <si>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</si>
  <si>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</si>
  <si>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</si>
  <si>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</si>
  <si>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</si>
  <si>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</si>
  <si>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</si>
  <si>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</si>
  <si>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</si>
  <si>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</si>
  <si>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</si>
  <si>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</si>
  <si>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</si>
  <si>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</si>
  <si>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</si>
  <si>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</si>
  <si>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</si>
  <si>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</si>
  <si>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</si>
  <si>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</si>
  <si>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</si>
  <si>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</si>
  <si>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</si>
  <si>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</si>
  <si>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</si>
  <si>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</si>
  <si>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</si>
  <si>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</si>
  <si>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</si>
  <si>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</si>
  <si>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</si>
  <si>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</si>
  <si>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</si>
  <si>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</si>
  <si>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</si>
  <si>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</si>
  <si>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</si>
  <si>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</si>
  <si>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</si>
  <si>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</si>
  <si>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</si>
  <si>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</si>
  <si>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</si>
  <si>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</si>
  <si>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</si>
  <si>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</si>
  <si>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</si>
  <si>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</si>
  <si>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</si>
  <si>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</si>
  <si>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</si>
  <si>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</si>
  <si>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</si>
  <si>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</si>
  <si>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</si>
  <si>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</si>
  <si>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</si>
  <si>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</si>
  <si>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</si>
  <si>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</si>
  <si>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</si>
  <si>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</si>
  <si>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</si>
  <si>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</si>
  <si>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</si>
  <si>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</si>
  <si>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</si>
  <si>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</si>
  <si>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</si>
  <si>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</si>
  <si>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</si>
  <si>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</si>
  <si>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</si>
  <si>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</si>
  <si>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</si>
  <si>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</si>
  <si>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</si>
  <si>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</si>
  <si>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</si>
  <si>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</si>
  <si>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</si>
  <si>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</si>
  <si>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</si>
  <si>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</si>
  <si>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</si>
  <si>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</si>
  <si>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</si>
  <si>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</si>
  <si>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</si>
  <si>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</si>
  <si>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</si>
  <si>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</si>
  <si>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</si>
  <si>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</si>
  <si>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</si>
  <si>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</si>
  <si>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</si>
  <si>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</si>
  <si>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</si>
  <si>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</si>
  <si>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</si>
  <si>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</si>
  <si>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</si>
  <si>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</si>
  <si>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</si>
  <si>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</si>
  <si>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</si>
  <si>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</si>
  <si>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</si>
  <si>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</si>
  <si>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</si>
  <si>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</si>
  <si>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</si>
  <si>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</si>
  <si>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</si>
  <si>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</si>
  <si>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</si>
  <si>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</si>
  <si>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</si>
  <si>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</si>
  <si>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</si>
  <si>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</si>
  <si>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</si>
  <si>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</si>
  <si>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</si>
  <si>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</si>
  <si>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</si>
  <si>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</si>
  <si>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</si>
  <si>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</si>
  <si>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1,26 МВхА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</si>
  <si>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</si>
  <si>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</si>
  <si>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</si>
  <si>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</si>
  <si>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</si>
  <si>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</si>
  <si>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</si>
  <si>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</si>
  <si>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</si>
  <si>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</si>
  <si>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</si>
  <si>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</si>
  <si>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</si>
  <si>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</si>
  <si>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</si>
  <si>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</si>
  <si>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</si>
  <si>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</si>
  <si>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</si>
  <si>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</si>
  <si>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</si>
  <si>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</si>
  <si>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</si>
  <si>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</si>
  <si>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</si>
  <si>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</si>
  <si>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</si>
  <si>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</si>
  <si>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</si>
  <si>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</si>
  <si>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</si>
  <si>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</si>
  <si>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</si>
  <si>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</si>
  <si>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</si>
  <si>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</si>
  <si>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</si>
  <si>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</si>
  <si>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</si>
  <si>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</si>
  <si>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</si>
  <si>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</si>
  <si>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</si>
  <si>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</si>
  <si>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</si>
  <si>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</si>
  <si>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</si>
  <si>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</si>
  <si>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</si>
  <si>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</si>
  <si>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</si>
  <si>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</si>
  <si>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</si>
  <si>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</si>
  <si>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</si>
  <si>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</si>
  <si>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</si>
  <si>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</si>
  <si>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</si>
  <si>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</si>
  <si>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</si>
  <si>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</si>
  <si>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</si>
  <si>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</si>
  <si>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</si>
  <si>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</si>
  <si>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</si>
  <si>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</si>
  <si>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</si>
  <si>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</si>
  <si>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</si>
  <si>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</si>
  <si>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</si>
  <si>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</si>
  <si>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</si>
  <si>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</si>
  <si>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</si>
  <si>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2.018 млн.руб/шт_x000d_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</si>
  <si>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</si>
  <si>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</si>
  <si>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</si>
  <si>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</si>
  <si>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</si>
  <si>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</si>
  <si>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</si>
  <si>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Туристическая Тула №151-24 от 24.04.2024 г.</t>
  </si>
  <si>
    <t>2026 год</t>
  </si>
  <si>
    <t>2025 год</t>
  </si>
  <si>
    <t>по состоянию на 01.01.2024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</si>
  <si>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</si>
  <si>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Исполнение обязательств по договору о технологическом присоединении_x000d_
0,900/Мощность Тех.прис. объектов иным сетевых организаций (Sтпэх)_x000d_
-0,0000146636/SAIDI (∆Пsaidi)_x000d_
-0,0002316531/SAIFI (∆Пsaifi)_x000d_
-0,063/Изменение объема недоотпущенной электрической энергии (∆Пens)_x000d_
2,422122/Oбъем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</si>
  <si>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</si>
  <si>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</si>
  <si>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</si>
  <si>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(Модернизация РП 6/0,4 кВ № 81 ф. 4 ПС 110/10/6 кВ №243 Привокзальная с установкой дополнительной ячейки 6 кВ в количестве 1 шт.), необходимых для подключения потребителей  в соответствии с заключенным договором на технологическое присоединение ООО Туристическая Тула.</t>
  </si>
  <si>
    <t>Договор технологического присоединения с ООО Туристическая Тула №151-24 от 24.04.2024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</si>
  <si>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</si>
  <si>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</si>
  <si>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</si>
  <si>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</si>
  <si>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</si>
  <si>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</si>
  <si>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</si>
  <si>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</si>
  <si>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</si>
  <si>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</si>
  <si>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</si>
  <si>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</si>
  <si>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</si>
  <si>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</si>
  <si>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</si>
  <si>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</si>
  <si>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</si>
  <si>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</si>
  <si>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</si>
  <si>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</si>
  <si>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</si>
  <si>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</si>
  <si>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</si>
  <si>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</si>
  <si>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</si>
  <si>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</si>
  <si>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</si>
  <si>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</si>
  <si>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</si>
  <si>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</si>
  <si>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</si>
  <si>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</si>
  <si>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</si>
  <si>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</si>
  <si>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</si>
  <si>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</si>
  <si>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</si>
  <si>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</si>
  <si>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</si>
  <si>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</si>
  <si>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</si>
  <si>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</si>
  <si>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</si>
  <si>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</si>
  <si>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</si>
  <si>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</si>
  <si>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</si>
  <si>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</si>
  <si>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</si>
  <si>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</si>
  <si>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</si>
  <si>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</si>
  <si>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</si>
  <si>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</si>
  <si>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</si>
  <si>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</si>
  <si>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</si>
  <si>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</si>
  <si>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</si>
  <si>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</si>
  <si>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</si>
  <si>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</si>
  <si>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</si>
  <si>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</si>
  <si>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</si>
  <si>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II</t>
  </si>
  <si>
    <t xml:space="preserve"> год</t>
  </si>
  <si>
    <t>2029 год</t>
  </si>
  <si>
    <t>Год раскрытия информации: 2025 год</t>
  </si>
  <si>
    <t>Акционерное Общество "Тульские городские электрические сети"</t>
  </si>
  <si>
    <t>P_ТГС-007-005</t>
  </si>
  <si>
    <t>Модернизация РП 6/0,4 кВ № 81 ф. 4 ПС 110/10/6 кВ №243 Привокзальная с установкой дополнительной ячейки 6 кВ (1 шт) для техприсоединения ООО Туристическая Тула, договор №151-24 от 24.04.24 (свыше 670 кВ)</t>
  </si>
  <si>
    <t>+</t>
  </si>
  <si>
    <t>0,263 МВт (23.01.2024)</t>
  </si>
  <si>
    <t>При реализации проекта этапность не предусмотрена.</t>
  </si>
  <si>
    <t>24.04.2026</t>
  </si>
  <si>
    <t>30.04.2025</t>
  </si>
  <si>
    <t>06.12.2024</t>
  </si>
  <si>
    <t>01.08.2025</t>
  </si>
  <si>
    <t>31.08.2025</t>
  </si>
  <si>
    <t>30.09.2025</t>
  </si>
  <si>
    <t>31.12.2025</t>
  </si>
  <si>
    <t>31.01.2026</t>
  </si>
  <si>
    <t>20.02.2026</t>
  </si>
  <si>
    <t>10.03.2026</t>
  </si>
  <si>
    <t>20.03.2026</t>
  </si>
  <si>
    <t>31.03.2026</t>
  </si>
  <si>
    <t>10.04.2026</t>
  </si>
  <si>
    <t>30.04.2026</t>
  </si>
  <si>
    <t>2028 год</t>
  </si>
  <si>
    <t>ГП</t>
  </si>
  <si>
    <t>Филиал ПАО "Россети Центр и Приволжье" - "Тулэнерго"</t>
  </si>
  <si>
    <t>Укрупнённый сметный расчет</t>
  </si>
  <si>
    <t>ЗЦ КПО</t>
  </si>
  <si>
    <t>КОМПАНИЯ ЭЛЕКТРОМОНТАЖ (ООО)</t>
  </si>
  <si>
    <t>1573,188</t>
  </si>
  <si>
    <t>tender.lot-online.ru</t>
  </si>
  <si>
    <t>2024-10-23</t>
  </si>
  <si>
    <t>2024-10-30</t>
  </si>
  <si>
    <t>2024-11-19</t>
  </si>
  <si>
    <t>2024-12-06</t>
  </si>
  <si>
    <t>от «___»________2010 г. №____</t>
  </si>
  <si>
    <t>Финансовая модель по проекту инвестиционной программы P_ТГС-007-005</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</si>
  <si>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</si>
  <si>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</si>
  <si>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</si>
  <si>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</si>
  <si>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</si>
  <si>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</si>
  <si>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</si>
  <si>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</si>
  <si>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</si>
  <si>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</si>
  <si>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</si>
  <si>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</si>
  <si>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</si>
  <si>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</si>
  <si>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</si>
  <si>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</si>
  <si>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</si>
  <si>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</si>
  <si>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</si>
  <si>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</si>
  <si>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</si>
  <si>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</si>
  <si>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</si>
  <si>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</si>
  <si>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</si>
  <si>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</si>
  <si>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</si>
  <si>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</si>
  <si>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</si>
  <si>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</si>
  <si>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</si>
  <si>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</si>
  <si>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</si>
  <si>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</si>
  <si>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</si>
  <si>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</si>
  <si>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</si>
  <si>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</si>
  <si>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</si>
  <si>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</si>
  <si>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</si>
  <si>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</si>
  <si>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</si>
  <si>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</si>
  <si>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</si>
  <si>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</si>
  <si>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</si>
  <si>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</si>
  <si>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</si>
  <si>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</si>
  <si>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</si>
  <si>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</si>
  <si>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</si>
  <si>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</si>
  <si>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</si>
  <si>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</si>
  <si>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</si>
  <si>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</si>
  <si>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</si>
  <si>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</si>
  <si>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</si>
  <si>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</si>
  <si>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</si>
  <si>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</si>
  <si>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</si>
  <si>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</si>
  <si>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</si>
  <si>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</si>
  <si>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</si>
  <si>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</si>
  <si>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</si>
  <si>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</si>
  <si>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</si>
  <si>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</si>
  <si>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</si>
  <si>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</si>
  <si>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</si>
  <si>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</si>
  <si>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</si>
  <si>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</si>
  <si>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</si>
  <si>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</si>
  <si>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</si>
  <si>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</si>
  <si>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</si>
  <si>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</si>
  <si>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</si>
  <si>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РП-81</t>
  </si>
  <si>
    <t>трансформатор силовой маслянный</t>
  </si>
  <si>
    <t>ТМ</t>
  </si>
  <si>
    <t>Т-1</t>
  </si>
  <si>
    <t>-</t>
  </si>
  <si>
    <t>Т-2</t>
  </si>
  <si>
    <t>0.63</t>
  </si>
  <si>
    <t>Камера КСО</t>
  </si>
  <si>
    <t>КСО-292</t>
  </si>
  <si>
    <t>ТН-1</t>
  </si>
  <si>
    <t>ТН-2</t>
  </si>
  <si>
    <t>СМВ</t>
  </si>
  <si>
    <t>СРВ</t>
  </si>
  <si>
    <t>ОЛ</t>
  </si>
  <si>
    <t>резерв</t>
  </si>
  <si>
    <t>пустая</t>
  </si>
  <si>
    <t>КСО-298</t>
  </si>
  <si>
    <t>Панель ЩО</t>
  </si>
  <si>
    <t>ЩО-59</t>
  </si>
  <si>
    <t>СР</t>
  </si>
  <si>
    <t>ЩО-70</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</si>
  <si>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</si>
  <si>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</si>
  <si>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</si>
  <si>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</si>
  <si>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</si>
  <si>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</si>
  <si>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</si>
  <si>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</si>
  <si>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</si>
  <si>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</si>
  <si>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</si>
  <si>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</si>
  <si>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</si>
  <si>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</si>
  <si>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</si>
  <si>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</si>
  <si>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</si>
  <si>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</si>
  <si>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</si>
  <si>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</si>
  <si>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</si>
  <si>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</si>
  <si>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</si>
  <si>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</si>
  <si>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</si>
  <si>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</si>
  <si>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</si>
  <si>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РП 6/0,4 кВ № 81 ф. 4 ПС 110/10/6 кВ №243 </t>
  </si>
  <si>
    <t>1000000126/2809241944389</t>
  </si>
  <si>
    <t>3.4.9.3 (4.12)</t>
  </si>
  <si>
    <t>Кол-во возможных повреждений заложено на уровне 15% от уровня 2022г.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2026 год принято на уровне факта 2024г. Данные в стб 23-25 - это разница между ожидаемыми значениями показателей надежности и фактом 2022</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</si>
  <si>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</si>
  <si>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</si>
  <si>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</si>
  <si>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</si>
  <si>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</si>
  <si>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</si>
  <si>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</si>
  <si>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</si>
  <si>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</si>
  <si>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</si>
  <si>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</si>
  <si>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</si>
  <si>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</si>
  <si>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</si>
  <si>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</si>
  <si>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</si>
  <si>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</si>
  <si>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</si>
  <si>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</si>
  <si>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</si>
  <si>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</si>
  <si>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151-24 от 24.04.24</t>
  </si>
  <si>
    <t>действующий</t>
  </si>
  <si>
    <t>г.Тула, ул.Советская, д.13</t>
  </si>
  <si>
    <t>РУ  -6 кВ з/уч  (гостиница)</t>
  </si>
  <si>
    <t>КЛ -6 кВ</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</si>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</sst>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sz val="11"/>
      <color rgb="FF000000"/>
      <name val="Calibri"/>
      <family val="2"/>
      <charset val="204"/>
      <scheme val="minor"/>
    </font>
    <font>
      <b/>
      <sz val="11"/>
      <color rgb="FF000000"/>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7" fillId="27" borderId="0" xfId="0" applyFill="1"/>
    <xf numFmtId="0" fontId="57" fillId="27" borderId="0" xfId="0" applyFill="1" applyAlignment="1">
      <alignment wrapText="1"/>
    </xf>
    <xf numFmtId="0" fontId="59"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504991"/>
        <c:axId val="53229943"/>
      </c:lineChart>
      <c:catAx>
        <c:axId val="350499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3229943"/>
        <c:crosses val="autoZero"/>
        <c:lblOffset val="100"/>
        <c:noMultiLvlLbl val="0"/>
      </c:catAx>
      <c:valAx>
        <c:axId val="53229943"/>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50499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182</v>
      </c>
    </row>
    <row r="45" spans="1:3" s="0" customFormat="1" ht="120" customHeight="1">
      <c r="A45" s="134" t="s">
        <v>246</v>
      </c>
      <c r="B45" s="30" t="s">
        <v>251</v>
      </c>
      <c r="C45" s="137" t="s">
        <v>261</v>
      </c>
    </row>
    <row r="46" spans="1:3" s="0" customFormat="1" ht="101.25" customHeight="1">
      <c r="A46" s="134" t="s">
        <v>230</v>
      </c>
      <c r="B46" s="30" t="s">
        <v>252</v>
      </c>
      <c r="C46" s="138" t="s">
        <v>352</v>
      </c>
    </row>
    <row r="47" spans="1:3" s="0" customFormat="1" ht="18.75" customHeight="1">
      <c r="A47" s="167"/>
      <c r="B47" s="168"/>
      <c r="C47" s="169"/>
    </row>
    <row r="48" spans="1:3" s="0" customFormat="1" ht="75.75" customHeight="1">
      <c r="A48" s="134" t="s">
        <v>247</v>
      </c>
      <c r="B48" s="30" t="s">
        <v>256</v>
      </c>
      <c r="C48" s="139">
        <v>2.4221219999999999</v>
      </c>
    </row>
    <row r="49" spans="1:3" s="0" customFormat="1" ht="71.25" customHeight="1" thickBot="1">
      <c r="A49" s="140" t="s">
        <v>231</v>
      </c>
      <c r="B49" s="141" t="s">
        <v>257</v>
      </c>
      <c r="C49" s="142">
        <v>2.0184350000000002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368</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2.4221219999999999</v>
      </c>
      <c r="D24" s="157">
        <v>2.4221219999999999</v>
      </c>
      <c r="E24" s="157">
        <v>2.4221219999999999</v>
      </c>
      <c r="F24" s="157">
        <v>2.4221219999999999</v>
      </c>
      <c r="G24" s="157">
        <v>0</v>
      </c>
      <c r="H24" s="157">
        <v>0.059851000000000001</v>
      </c>
      <c r="I24" s="157" t="s">
        <v>343</v>
      </c>
      <c r="J24" s="157" t="s">
        <v>261</v>
      </c>
      <c r="K24" s="157" t="s">
        <v>261</v>
      </c>
      <c r="L24" s="157">
        <v>2.3622709999999998</v>
      </c>
      <c r="M24" s="157" t="s">
        <v>344</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2.4221219999999999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2.4221219999999999</v>
      </c>
      <c r="D27" s="122">
        <v>2.4221219999999999</v>
      </c>
      <c r="E27" s="122">
        <v>2.4221219999999999</v>
      </c>
      <c r="F27" s="122">
        <v>2.4221219999999999</v>
      </c>
      <c r="G27" s="122" t="s">
        <v>261</v>
      </c>
      <c r="H27" s="122">
        <v>0.059851000000000001</v>
      </c>
      <c r="I27" s="122" t="s">
        <v>343</v>
      </c>
      <c r="J27" s="122" t="s">
        <v>261</v>
      </c>
      <c r="K27" s="122" t="s">
        <v>261</v>
      </c>
      <c r="L27" s="122">
        <v>2.3622709999999998</v>
      </c>
      <c r="M27" s="122" t="s">
        <v>344</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2.4221219999999999</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2.0184350000000002</v>
      </c>
      <c r="D30" s="157">
        <v>2.0184350000000002</v>
      </c>
      <c r="E30" s="157">
        <v>2.0184350000000002</v>
      </c>
      <c r="F30" s="157">
        <v>2.0184350000000002</v>
      </c>
      <c r="G30" s="157">
        <v>0</v>
      </c>
      <c r="H30" s="157">
        <v>0.049875999999999997</v>
      </c>
      <c r="I30" s="157" t="s">
        <v>343</v>
      </c>
      <c r="J30" s="157" t="s">
        <v>261</v>
      </c>
      <c r="K30" s="157" t="s">
        <v>261</v>
      </c>
      <c r="L30" s="157">
        <v>1.968559</v>
      </c>
      <c r="M30" s="157" t="s">
        <v>344</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2.0184349999999998</v>
      </c>
      <c r="AO30" s="157" t="str">
        <f t="shared" si="1"/>
        <v>нд</v>
      </c>
    </row>
    <row r="31" spans="1:41" ht="15.75">
      <c r="A31" s="159" t="s">
        <v>118</v>
      </c>
      <c r="B31" s="32" t="s">
        <v>117</v>
      </c>
      <c r="C31" s="122">
        <v>0.049875999999999997</v>
      </c>
      <c r="D31" s="122">
        <v>0.049875999999999997</v>
      </c>
      <c r="E31" s="122">
        <v>0.049875999999999997</v>
      </c>
      <c r="F31" s="122">
        <v>0.049875999999999997</v>
      </c>
      <c r="G31" s="122">
        <v>0</v>
      </c>
      <c r="H31" s="122">
        <v>0.049875999999999997</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0.049875999999999997</v>
      </c>
      <c r="AO31" s="122" t="str">
        <f t="shared" si="1"/>
        <v>нд</v>
      </c>
    </row>
    <row r="32" spans="1:41" ht="31.5">
      <c r="A32" s="159" t="s">
        <v>116</v>
      </c>
      <c r="B32" s="32" t="s">
        <v>115</v>
      </c>
      <c r="C32" s="122">
        <v>0.063078999999999996</v>
      </c>
      <c r="D32" s="122">
        <v>0.063078999999999996</v>
      </c>
      <c r="E32" s="122">
        <v>0.063078999999999996</v>
      </c>
      <c r="F32" s="122">
        <v>0.063078999999999996</v>
      </c>
      <c r="G32" s="122">
        <v>0</v>
      </c>
      <c r="H32" s="122">
        <v>0</v>
      </c>
      <c r="I32" s="122" t="s">
        <v>261</v>
      </c>
      <c r="J32" s="122" t="s">
        <v>261</v>
      </c>
      <c r="K32" s="122" t="s">
        <v>261</v>
      </c>
      <c r="L32" s="122">
        <v>0.063078999999999996</v>
      </c>
      <c r="M32" s="122" t="s">
        <v>344</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0.063078999999999996</v>
      </c>
      <c r="AO32" s="122" t="str">
        <f t="shared" si="1"/>
        <v>нд</v>
      </c>
    </row>
    <row r="33" spans="1:41" ht="15.75">
      <c r="A33" s="159" t="s">
        <v>114</v>
      </c>
      <c r="B33" s="32" t="s">
        <v>113</v>
      </c>
      <c r="C33" s="122">
        <v>1.6895579999999999</v>
      </c>
      <c r="D33" s="122">
        <v>1.6895579999999999</v>
      </c>
      <c r="E33" s="122">
        <v>1.6895579999999999</v>
      </c>
      <c r="F33" s="122">
        <v>1.6895579999999999</v>
      </c>
      <c r="G33" s="122">
        <v>0</v>
      </c>
      <c r="H33" s="122">
        <v>0</v>
      </c>
      <c r="I33" s="122" t="s">
        <v>261</v>
      </c>
      <c r="J33" s="122" t="s">
        <v>261</v>
      </c>
      <c r="K33" s="122" t="s">
        <v>261</v>
      </c>
      <c r="L33" s="122">
        <v>1.6895579999999999</v>
      </c>
      <c r="M33" s="122" t="s">
        <v>344</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1.6895579999999999</v>
      </c>
      <c r="AO33" s="122" t="str">
        <f t="shared" si="1"/>
        <v>нд</v>
      </c>
    </row>
    <row r="34" spans="1:41" ht="15.75">
      <c r="A34" s="159" t="s">
        <v>112</v>
      </c>
      <c r="B34" s="32" t="s">
        <v>111</v>
      </c>
      <c r="C34" s="122">
        <v>0.215922</v>
      </c>
      <c r="D34" s="122">
        <v>0.215922</v>
      </c>
      <c r="E34" s="122">
        <v>0.215922</v>
      </c>
      <c r="F34" s="122">
        <v>0.215922</v>
      </c>
      <c r="G34" s="122">
        <v>0</v>
      </c>
      <c r="H34" s="122">
        <v>0</v>
      </c>
      <c r="I34" s="122" t="s">
        <v>261</v>
      </c>
      <c r="J34" s="122" t="s">
        <v>261</v>
      </c>
      <c r="K34" s="122" t="s">
        <v>261</v>
      </c>
      <c r="L34" s="122">
        <v>0.215922</v>
      </c>
      <c r="M34" s="122" t="s">
        <v>344</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0.215922</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v>
      </c>
      <c r="D42" s="122">
        <v>1</v>
      </c>
      <c r="E42" s="122">
        <v>1</v>
      </c>
      <c r="F42" s="122">
        <v>1</v>
      </c>
      <c r="G42" s="122">
        <v>0</v>
      </c>
      <c r="H42" s="122">
        <v>0</v>
      </c>
      <c r="I42" s="122" t="s">
        <v>261</v>
      </c>
      <c r="J42" s="122" t="s">
        <v>261</v>
      </c>
      <c r="K42" s="122" t="s">
        <v>261</v>
      </c>
      <c r="L42" s="122">
        <v>1</v>
      </c>
      <c r="M42" s="122" t="s">
        <v>344</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0</v>
      </c>
      <c r="I50" s="122" t="s">
        <v>261</v>
      </c>
      <c r="J50" s="122" t="s">
        <v>261</v>
      </c>
      <c r="K50" s="122" t="s">
        <v>261</v>
      </c>
      <c r="L50" s="122">
        <v>1</v>
      </c>
      <c r="M50" s="122" t="s">
        <v>344</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2.0184350000000002</v>
      </c>
      <c r="D52" s="122">
        <v>2.0184350000000002</v>
      </c>
      <c r="E52" s="122">
        <v>2.0184350000000002</v>
      </c>
      <c r="F52" s="122">
        <v>2.0184350000000002</v>
      </c>
      <c r="G52" s="122">
        <v>0</v>
      </c>
      <c r="H52" s="122">
        <v>0</v>
      </c>
      <c r="I52" s="122" t="s">
        <v>261</v>
      </c>
      <c r="J52" s="122" t="s">
        <v>261</v>
      </c>
      <c r="K52" s="122" t="s">
        <v>261</v>
      </c>
      <c r="L52" s="122">
        <v>2.0184350000000002</v>
      </c>
      <c r="M52" s="122" t="s">
        <v>344</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2.0184350000000002</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0</v>
      </c>
      <c r="I57" s="122" t="s">
        <v>261</v>
      </c>
      <c r="J57" s="122" t="s">
        <v>261</v>
      </c>
      <c r="K57" s="122" t="s">
        <v>261</v>
      </c>
      <c r="L57" s="122">
        <v>1</v>
      </c>
      <c r="M57" s="122" t="s">
        <v>344</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P_ТГС-007-005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Модернизация РП 6/0,4 кВ № 81 ф. 4 ПС 110/10/6 кВ №243 Привокзальная с установкой дополнительной ячейки 6 кВ (1 шт) для техприсоединения ООО Туристическая Тула, договор №151-24 от 24.04.24 (свыше 670 кВ)</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67.75">
      <c r="A26" s="259">
        <v>1</v>
      </c>
      <c r="B26" s="259" t="s">
        <v>274</v>
      </c>
      <c r="C26" s="259" t="s">
        <v>285</v>
      </c>
      <c r="D26" s="259">
        <v>2026</v>
      </c>
      <c r="E26" s="259">
        <v>1</v>
      </c>
      <c r="F26" s="259" t="s">
        <v>261</v>
      </c>
      <c r="G26" s="259"/>
      <c r="H26" s="259"/>
      <c r="I26" s="259"/>
      <c r="J26" s="259"/>
      <c r="K26" s="259"/>
      <c r="L26" s="259"/>
      <c r="M26" s="259" t="s">
        <v>369</v>
      </c>
      <c r="N26" s="259" t="s">
        <v>350</v>
      </c>
      <c r="O26" s="259" t="s">
        <v>370</v>
      </c>
      <c r="P26" s="259">
        <v>1573.271</v>
      </c>
      <c r="Q26" s="259" t="s">
        <v>371</v>
      </c>
      <c r="R26" s="259">
        <v>1573.271</v>
      </c>
      <c r="S26" s="259" t="s">
        <v>372</v>
      </c>
      <c r="T26" s="259" t="s">
        <v>372</v>
      </c>
      <c r="U26" s="259"/>
      <c r="V26" s="259">
        <v>2</v>
      </c>
      <c r="W26" s="259" t="s">
        <v>373</v>
      </c>
      <c r="X26" s="259" t="s">
        <v>374</v>
      </c>
      <c r="Y26" s="259"/>
      <c r="Z26" s="259">
        <v>1</v>
      </c>
      <c r="AA26" s="259" t="s">
        <v>374</v>
      </c>
      <c r="AB26" s="259">
        <v>1573.1880000000001</v>
      </c>
      <c r="AC26" s="259" t="s">
        <v>373</v>
      </c>
      <c r="AD26" s="259">
        <v>1887.8250000000001</v>
      </c>
      <c r="AE26" s="259">
        <v>1887.8250000000001</v>
      </c>
      <c r="AF26" s="259">
        <v>32414114121</v>
      </c>
      <c r="AG26" s="259" t="s">
        <v>375</v>
      </c>
      <c r="AH26" s="259" t="s">
        <v>376</v>
      </c>
      <c r="AI26" s="259" t="s">
        <v>376</v>
      </c>
      <c r="AJ26" s="259" t="s">
        <v>377</v>
      </c>
      <c r="AK26" s="259" t="s">
        <v>378</v>
      </c>
      <c r="AL26" s="259"/>
      <c r="AM26" s="259"/>
      <c r="AN26" s="259"/>
      <c r="AO26" s="259"/>
      <c r="AP26" s="259" t="s">
        <v>379</v>
      </c>
      <c r="AQ26" s="259" t="s">
        <v>379</v>
      </c>
      <c r="AR26" s="259" t="s">
        <v>379</v>
      </c>
      <c r="AS26" s="259" t="s">
        <v>379</v>
      </c>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P_ТГС-007-005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Модернизация РП 6/0,4 кВ № 81 ф. 4 ПС 110/10/6 кВ №243 Привокзальная с установкой дополнительной ячейки 6 кВ (1 шт) для техприсоединения ООО Туристическая Тула, договор №151-24 от 24.04.24 (свыше 670 кВ)</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Модернизация РП 6/0,4 кВ № 81 ф. 4 ПС 110/10/6 кВ №243 Привокзальная с установкой дополнительной ячейки 6 кВ (1 шт) для техприсоединения ООО Туристическая Тула, договор №151-24 от 24.04.24 (свыше 670 кВ)</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2026</v>
      </c>
    </row>
    <row r="26" spans="1:2" ht="16.5" thickBot="1">
      <c r="A26" s="86" t="s">
        <v>289</v>
      </c>
      <c r="B26" s="87" t="s">
        <v>264</v>
      </c>
    </row>
    <row r="27" spans="1:2" ht="23.25" customHeight="1" thickBot="1">
      <c r="A27" s="88" t="s">
        <v>340</v>
      </c>
      <c r="B27" s="256">
        <v>2.4221219999999999</v>
      </c>
    </row>
    <row r="28" spans="1:2" ht="16.5" thickBot="1">
      <c r="A28" s="89" t="s">
        <v>291</v>
      </c>
      <c r="B28" s="258" t="s">
        <v>371</v>
      </c>
    </row>
    <row r="29" spans="1:2" ht="29.25" thickBot="1">
      <c r="A29" s="90" t="s">
        <v>293</v>
      </c>
      <c r="B29" s="91">
        <v>1.8878250000000001</v>
      </c>
    </row>
    <row r="30" spans="1:2" ht="29.25" thickBot="1">
      <c r="A30" s="90" t="s">
        <v>294</v>
      </c>
      <c r="B30" s="92">
        <v>1.8878250000000001</v>
      </c>
    </row>
    <row r="31" spans="1:2" ht="16.5" thickBot="1">
      <c r="A31" s="93" t="s">
        <v>295</v>
      </c>
      <c r="B31" s="93"/>
    </row>
    <row r="32" spans="1:2" ht="29.25" thickBot="1">
      <c r="A32" s="90" t="s">
        <v>296</v>
      </c>
      <c r="B32" s="93" t="s">
        <v>373</v>
      </c>
    </row>
    <row r="33" spans="1:2" ht="16.5" thickBot="1">
      <c r="A33" s="93" t="s">
        <v>341</v>
      </c>
      <c r="B33" s="93">
        <v>1.8878250000000001</v>
      </c>
    </row>
    <row r="34" spans="1:2" ht="16.5" thickBot="1">
      <c r="A34" s="93" t="s">
        <v>297</v>
      </c>
      <c r="B34" s="116">
        <f>IFERROR(T8R33/T8R27,"-")</f>
        <v>0.77940954254162265</v>
      </c>
    </row>
    <row r="35" spans="1:2" ht="16.5" thickBot="1">
      <c r="A35" s="93" t="s">
        <v>298</v>
      </c>
      <c r="B35" s="93">
        <v>2.3802699999999999</v>
      </c>
    </row>
    <row r="36" spans="1:2" ht="16.5" thickBot="1">
      <c r="A36" s="93" t="s">
        <v>299</v>
      </c>
      <c r="B36" s="93">
        <v>1.9835579999999999</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0.77940954254162265</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2.4221219999999999</v>
      </c>
    </row>
    <row r="54" spans="1:2" ht="16.5" thickBot="1">
      <c r="A54" s="97" t="s">
        <v>308</v>
      </c>
      <c r="B54" s="118">
        <v>1</v>
      </c>
    </row>
    <row r="55" spans="1:2" ht="16.5" thickBot="1">
      <c r="A55" s="99" t="s">
        <v>309</v>
      </c>
      <c r="B55" s="100">
        <v>2.0184350000000002</v>
      </c>
    </row>
    <row r="56" spans="1:2" ht="15.75" customHeight="1">
      <c r="A56" s="94" t="s">
        <v>310</v>
      </c>
      <c r="B56" s="101"/>
    </row>
    <row r="57" spans="1:2" ht="15.75">
      <c r="A57" s="102" t="s">
        <v>311</v>
      </c>
      <c r="B57" s="103"/>
    </row>
    <row r="58" spans="1:2" ht="30">
      <c r="A58" s="102" t="s">
        <v>312</v>
      </c>
      <c r="B58" s="103" t="s">
        <v>373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359</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73"/>
      <c r="B18" s="373"/>
      <c r="C18" s="373"/>
      <c r="D18" s="373"/>
      <c r="E18" s="373"/>
      <c r="F18" s="373"/>
      <c r="G18" s="373"/>
      <c r="H18" s="373"/>
      <c r="I18" s="373"/>
      <c r="J18" s="373"/>
      <c r="K18" s="373"/>
      <c r="L18" s="373"/>
      <c r="M18" s="373"/>
      <c r="N18" s="373"/>
      <c r="O18" s="373"/>
      <c r="P18" s="373"/>
      <c r="Q18" s="373"/>
      <c r="R18" s="373"/>
      <c r="S18" s="373"/>
      <c r="T18" s="179"/>
      <c r="U18" s="179"/>
      <c r="V18" s="179"/>
      <c r="W18" s="179"/>
      <c r="X18" s="179"/>
      <c r="Y18" s="179"/>
    </row>
    <row r="19" spans="1:25" s="2" customFormat="1" ht="54" customHeight="1">
      <c r="A19" s="374" t="s">
        <v>1</v>
      </c>
      <c r="B19" s="374" t="s">
        <v>523</v>
      </c>
      <c r="C19" s="375" t="s">
        <v>524</v>
      </c>
      <c r="D19" s="374" t="s">
        <v>525</v>
      </c>
      <c r="E19" s="374" t="s">
        <v>526</v>
      </c>
      <c r="F19" s="374" t="s">
        <v>527</v>
      </c>
      <c r="G19" s="374" t="s">
        <v>528</v>
      </c>
      <c r="H19" s="374" t="s">
        <v>529</v>
      </c>
      <c r="I19" s="374" t="s">
        <v>530</v>
      </c>
      <c r="J19" s="374" t="s">
        <v>531</v>
      </c>
      <c r="K19" s="374" t="s">
        <v>532</v>
      </c>
      <c r="L19" s="374" t="s">
        <v>533</v>
      </c>
      <c r="M19" s="374" t="s">
        <v>534</v>
      </c>
      <c r="N19" s="374" t="s">
        <v>535</v>
      </c>
      <c r="O19" s="374" t="s">
        <v>536</v>
      </c>
      <c r="P19" s="374" t="s">
        <v>537</v>
      </c>
      <c r="Q19" s="374" t="s">
        <v>538</v>
      </c>
      <c r="R19" s="374"/>
      <c r="S19" s="376" t="s">
        <v>539</v>
      </c>
      <c r="T19" s="179"/>
      <c r="U19" s="179"/>
      <c r="V19" s="179"/>
      <c r="W19" s="179"/>
      <c r="X19" s="179"/>
      <c r="Y19" s="179"/>
    </row>
    <row r="20" spans="1:28" s="2" customFormat="1" ht="180.75" customHeight="1">
      <c r="A20" s="374"/>
      <c r="B20" s="374"/>
      <c r="C20" s="377"/>
      <c r="D20" s="374"/>
      <c r="E20" s="374"/>
      <c r="F20" s="374"/>
      <c r="G20" s="374"/>
      <c r="H20" s="374"/>
      <c r="I20" s="374"/>
      <c r="J20" s="374"/>
      <c r="K20" s="374"/>
      <c r="L20" s="374"/>
      <c r="M20" s="374"/>
      <c r="N20" s="374"/>
      <c r="O20" s="374"/>
      <c r="P20" s="374"/>
      <c r="Q20" s="378" t="s">
        <v>540</v>
      </c>
      <c r="R20" s="379" t="s">
        <v>541</v>
      </c>
      <c r="S20" s="376"/>
      <c r="T20" s="24"/>
      <c r="U20" s="24"/>
      <c r="V20" s="24"/>
      <c r="W20" s="24"/>
      <c r="X20" s="24"/>
      <c r="Y20" s="24"/>
      <c r="Z20" s="23"/>
      <c r="AA20" s="23"/>
      <c r="AB20" s="23"/>
    </row>
    <row r="21" spans="1:28" s="2" customFormat="1" ht="18.75">
      <c r="A21" s="378">
        <v>1</v>
      </c>
      <c r="B21" s="380">
        <v>2</v>
      </c>
      <c r="C21" s="378">
        <v>3</v>
      </c>
      <c r="D21" s="380">
        <v>4</v>
      </c>
      <c r="E21" s="378">
        <v>5</v>
      </c>
      <c r="F21" s="380">
        <v>6</v>
      </c>
      <c r="G21" s="378">
        <v>7</v>
      </c>
      <c r="H21" s="380">
        <v>8</v>
      </c>
      <c r="I21" s="378">
        <v>9</v>
      </c>
      <c r="J21" s="380">
        <v>10</v>
      </c>
      <c r="K21" s="378">
        <v>11</v>
      </c>
      <c r="L21" s="380">
        <v>12</v>
      </c>
      <c r="M21" s="378">
        <v>13</v>
      </c>
      <c r="N21" s="380">
        <v>14</v>
      </c>
      <c r="O21" s="378">
        <v>15</v>
      </c>
      <c r="P21" s="380">
        <v>16</v>
      </c>
      <c r="Q21" s="378">
        <v>17</v>
      </c>
      <c r="R21" s="380">
        <v>18</v>
      </c>
      <c r="S21" s="378">
        <v>19</v>
      </c>
      <c r="T21" s="24"/>
      <c r="U21" s="24"/>
      <c r="V21" s="24"/>
      <c r="W21" s="24"/>
      <c r="X21" s="24"/>
      <c r="Y21" s="24"/>
      <c r="Z21" s="23"/>
      <c r="AA21" s="23"/>
      <c r="AB21" s="23"/>
    </row>
    <row r="22" spans="1:28" ht="15">
      <c r="A22" s="1">
        <v>1</v>
      </c>
      <c r="B22" s="1" t="s">
        <v>542</v>
      </c>
      <c r="C22" s="1"/>
      <c r="D22" s="1" t="s">
        <v>543</v>
      </c>
      <c r="E22" s="1" t="s">
        <v>544</v>
      </c>
      <c r="F22" s="1" t="s">
        <v>545</v>
      </c>
      <c r="G22" s="1" t="s">
        <v>546</v>
      </c>
      <c r="H22" s="1">
        <v>0.90</v>
      </c>
      <c r="I22" s="1">
        <v>0</v>
      </c>
      <c r="J22" s="1">
        <v>0.90</v>
      </c>
      <c r="K22" s="1">
        <v>6</v>
      </c>
      <c r="L22" s="1">
        <v>2</v>
      </c>
      <c r="M22" s="1"/>
      <c r="N22" s="1"/>
      <c r="O22" s="1"/>
      <c r="P22" s="1"/>
      <c r="Q22" s="1"/>
      <c r="R22" s="1"/>
      <c r="S22" s="381">
        <v>38.123835679999999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52"/>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c r="A1" s="337"/>
    </row>
    <row r="2" spans="1:20" ht="15" customHeight="1">
      <c r="A2" s="33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451</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39"/>
      <c r="B20" s="339"/>
      <c r="C20" s="339"/>
      <c r="D20" s="339"/>
      <c r="E20" s="339"/>
      <c r="F20" s="339"/>
      <c r="G20" s="339"/>
      <c r="H20" s="339"/>
      <c r="I20" s="339"/>
      <c r="J20" s="339"/>
      <c r="K20" s="339"/>
      <c r="L20" s="339"/>
      <c r="M20" s="339"/>
      <c r="N20" s="339"/>
      <c r="O20" s="339"/>
      <c r="P20" s="339"/>
      <c r="Q20" s="339"/>
      <c r="R20" s="339"/>
      <c r="S20" s="339"/>
      <c r="T20" s="339"/>
    </row>
    <row r="21" spans="1:20" ht="46.5" customHeight="1">
      <c r="A21" s="340" t="s">
        <v>1</v>
      </c>
      <c r="B21" s="341" t="s">
        <v>452</v>
      </c>
      <c r="C21" s="342"/>
      <c r="D21" s="343" t="s">
        <v>453</v>
      </c>
      <c r="E21" s="341" t="s">
        <v>454</v>
      </c>
      <c r="F21" s="342"/>
      <c r="G21" s="341" t="s">
        <v>455</v>
      </c>
      <c r="H21" s="342"/>
      <c r="I21" s="341" t="s">
        <v>456</v>
      </c>
      <c r="J21" s="342"/>
      <c r="K21" s="343" t="s">
        <v>457</v>
      </c>
      <c r="L21" s="341" t="s">
        <v>458</v>
      </c>
      <c r="M21" s="342"/>
      <c r="N21" s="341" t="s">
        <v>459</v>
      </c>
      <c r="O21" s="342"/>
      <c r="P21" s="343" t="s">
        <v>460</v>
      </c>
      <c r="Q21" s="344" t="s">
        <v>461</v>
      </c>
      <c r="R21" s="345"/>
      <c r="S21" s="344" t="s">
        <v>462</v>
      </c>
      <c r="T21" s="346"/>
    </row>
    <row r="22" spans="1:20" ht="204.75" customHeight="1">
      <c r="A22" s="347"/>
      <c r="B22" s="348"/>
      <c r="C22" s="349"/>
      <c r="D22" s="350"/>
      <c r="E22" s="348"/>
      <c r="F22" s="349"/>
      <c r="G22" s="348"/>
      <c r="H22" s="349"/>
      <c r="I22" s="348"/>
      <c r="J22" s="349"/>
      <c r="K22" s="351"/>
      <c r="L22" s="348"/>
      <c r="M22" s="349"/>
      <c r="N22" s="348"/>
      <c r="O22" s="349"/>
      <c r="P22" s="351"/>
      <c r="Q22" s="352" t="s">
        <v>463</v>
      </c>
      <c r="R22" s="352" t="s">
        <v>464</v>
      </c>
      <c r="S22" s="352" t="s">
        <v>465</v>
      </c>
      <c r="T22" s="352" t="s">
        <v>466</v>
      </c>
    </row>
    <row r="23" spans="1:20" ht="51.75" customHeight="1">
      <c r="A23" s="353"/>
      <c r="B23" s="354" t="s">
        <v>467</v>
      </c>
      <c r="C23" s="354" t="s">
        <v>468</v>
      </c>
      <c r="D23" s="351"/>
      <c r="E23" s="354" t="s">
        <v>467</v>
      </c>
      <c r="F23" s="354" t="s">
        <v>468</v>
      </c>
      <c r="G23" s="354" t="s">
        <v>467</v>
      </c>
      <c r="H23" s="354" t="s">
        <v>468</v>
      </c>
      <c r="I23" s="354" t="s">
        <v>467</v>
      </c>
      <c r="J23" s="354" t="s">
        <v>468</v>
      </c>
      <c r="K23" s="354" t="s">
        <v>467</v>
      </c>
      <c r="L23" s="354" t="s">
        <v>467</v>
      </c>
      <c r="M23" s="354" t="s">
        <v>468</v>
      </c>
      <c r="N23" s="354" t="s">
        <v>467</v>
      </c>
      <c r="O23" s="354" t="s">
        <v>468</v>
      </c>
      <c r="P23" s="351" t="s">
        <v>467</v>
      </c>
      <c r="Q23" s="352" t="s">
        <v>467</v>
      </c>
      <c r="R23" s="352" t="s">
        <v>467</v>
      </c>
      <c r="S23" s="352" t="s">
        <v>467</v>
      </c>
      <c r="T23" s="352" t="s">
        <v>467</v>
      </c>
    </row>
    <row r="24" spans="1:20" ht="15.75">
      <c r="A24" s="355">
        <v>1</v>
      </c>
      <c r="B24" s="355">
        <v>2</v>
      </c>
      <c r="C24" s="355">
        <v>3</v>
      </c>
      <c r="D24" s="355">
        <v>4</v>
      </c>
      <c r="E24" s="355">
        <v>5</v>
      </c>
      <c r="F24" s="355">
        <v>6</v>
      </c>
      <c r="G24" s="355">
        <v>7</v>
      </c>
      <c r="H24" s="355">
        <v>8</v>
      </c>
      <c r="I24" s="355">
        <v>9</v>
      </c>
      <c r="J24" s="355">
        <v>10</v>
      </c>
      <c r="K24" s="355">
        <v>11</v>
      </c>
      <c r="L24" s="355">
        <v>12</v>
      </c>
      <c r="M24" s="355">
        <v>13</v>
      </c>
      <c r="N24" s="355">
        <v>14</v>
      </c>
      <c r="O24" s="355">
        <v>15</v>
      </c>
      <c r="P24" s="355">
        <v>16</v>
      </c>
      <c r="Q24" s="355">
        <v>17</v>
      </c>
      <c r="R24" s="355">
        <v>18</v>
      </c>
      <c r="S24" s="355">
        <v>19</v>
      </c>
      <c r="T24" s="355">
        <v>20</v>
      </c>
    </row>
    <row r="25" spans="1:20" s="338" customFormat="1" ht="15.75">
      <c r="A25" s="337">
        <v>1</v>
      </c>
      <c r="B25" s="337" t="s">
        <v>469</v>
      </c>
      <c r="C25" s="337" t="s">
        <v>469</v>
      </c>
      <c r="D25" s="337" t="s">
        <v>470</v>
      </c>
      <c r="E25" s="337" t="s">
        <v>471</v>
      </c>
      <c r="F25" s="337" t="s">
        <v>471</v>
      </c>
      <c r="G25" s="337" t="s">
        <v>472</v>
      </c>
      <c r="H25" s="337" t="s">
        <v>472</v>
      </c>
      <c r="I25" s="337">
        <v>2012</v>
      </c>
      <c r="J25" s="337">
        <v>2012</v>
      </c>
      <c r="K25" s="337">
        <v>2012</v>
      </c>
      <c r="L25" s="337">
        <v>6</v>
      </c>
      <c r="M25" s="337">
        <v>6</v>
      </c>
      <c r="N25" s="337">
        <v>0.63</v>
      </c>
      <c r="O25" s="337">
        <v>0.63</v>
      </c>
      <c r="P25" s="337">
        <v>2019</v>
      </c>
      <c r="Q25" s="337" t="s">
        <v>473</v>
      </c>
      <c r="R25" s="337" t="s">
        <v>473</v>
      </c>
      <c r="S25" s="337" t="s">
        <v>473</v>
      </c>
      <c r="T25" s="337" t="s">
        <v>473</v>
      </c>
    </row>
    <row r="26" spans="1:20" ht="15.75">
      <c r="A26" s="337">
        <v>2</v>
      </c>
      <c r="B26" s="337" t="s">
        <v>469</v>
      </c>
      <c r="C26" s="337" t="s">
        <v>469</v>
      </c>
      <c r="D26" s="337" t="s">
        <v>470</v>
      </c>
      <c r="E26" s="337" t="s">
        <v>471</v>
      </c>
      <c r="F26" s="337" t="s">
        <v>471</v>
      </c>
      <c r="G26" s="337" t="s">
        <v>474</v>
      </c>
      <c r="H26" s="337" t="s">
        <v>474</v>
      </c>
      <c r="I26" s="337">
        <v>2012</v>
      </c>
      <c r="J26" s="337">
        <v>2012</v>
      </c>
      <c r="K26" s="337">
        <v>2012</v>
      </c>
      <c r="L26" s="337">
        <v>6</v>
      </c>
      <c r="M26" s="337">
        <v>6</v>
      </c>
      <c r="N26" s="337" t="s">
        <v>475</v>
      </c>
      <c r="O26" s="337">
        <v>0.63</v>
      </c>
      <c r="P26" s="337">
        <v>2019</v>
      </c>
      <c r="Q26" s="337" t="s">
        <v>473</v>
      </c>
      <c r="R26" s="337" t="s">
        <v>473</v>
      </c>
      <c r="S26" s="337" t="s">
        <v>473</v>
      </c>
      <c r="T26" s="337" t="s">
        <v>473</v>
      </c>
    </row>
    <row r="27" spans="1:20" ht="15.75">
      <c r="A27" s="337">
        <v>3</v>
      </c>
      <c r="B27" s="337" t="s">
        <v>469</v>
      </c>
      <c r="C27" s="337" t="s">
        <v>469</v>
      </c>
      <c r="D27" s="337" t="s">
        <v>476</v>
      </c>
      <c r="E27" s="337" t="s">
        <v>477</v>
      </c>
      <c r="F27" s="337" t="s">
        <v>477</v>
      </c>
      <c r="G27" s="337" t="s">
        <v>472</v>
      </c>
      <c r="H27" s="337" t="s">
        <v>472</v>
      </c>
      <c r="I27" s="337">
        <v>2012</v>
      </c>
      <c r="J27" s="337">
        <v>2012</v>
      </c>
      <c r="K27" s="337">
        <v>2012</v>
      </c>
      <c r="L27" s="337">
        <v>6</v>
      </c>
      <c r="M27" s="337">
        <v>6</v>
      </c>
      <c r="N27" s="337" t="s">
        <v>473</v>
      </c>
      <c r="O27" s="337" t="s">
        <v>473</v>
      </c>
      <c r="P27" s="337">
        <v>2019</v>
      </c>
      <c r="Q27" s="337" t="s">
        <v>473</v>
      </c>
      <c r="R27" s="337" t="s">
        <v>473</v>
      </c>
      <c r="S27" s="337" t="s">
        <v>473</v>
      </c>
      <c r="T27" s="337" t="s">
        <v>473</v>
      </c>
    </row>
    <row r="28" spans="1:20" ht="15.75">
      <c r="A28" s="337">
        <v>4</v>
      </c>
      <c r="B28" s="337" t="s">
        <v>469</v>
      </c>
      <c r="C28" s="337" t="s">
        <v>469</v>
      </c>
      <c r="D28" s="337" t="s">
        <v>476</v>
      </c>
      <c r="E28" s="337" t="s">
        <v>477</v>
      </c>
      <c r="F28" s="337" t="s">
        <v>477</v>
      </c>
      <c r="G28" s="337" t="s">
        <v>474</v>
      </c>
      <c r="H28" s="337" t="s">
        <v>474</v>
      </c>
      <c r="I28" s="337">
        <v>2012</v>
      </c>
      <c r="J28" s="337">
        <v>2012</v>
      </c>
      <c r="K28" s="337">
        <v>2012</v>
      </c>
      <c r="L28" s="337">
        <v>6</v>
      </c>
      <c r="M28" s="337">
        <v>6</v>
      </c>
      <c r="N28" s="337" t="s">
        <v>473</v>
      </c>
      <c r="O28" s="337" t="s">
        <v>473</v>
      </c>
      <c r="P28" s="337">
        <v>2019</v>
      </c>
      <c r="Q28" s="337" t="s">
        <v>473</v>
      </c>
      <c r="R28" s="337" t="s">
        <v>473</v>
      </c>
      <c r="S28" s="337" t="s">
        <v>473</v>
      </c>
      <c r="T28" s="337" t="s">
        <v>473</v>
      </c>
    </row>
    <row r="29" spans="1:20" ht="15.75">
      <c r="A29" s="337">
        <v>5</v>
      </c>
      <c r="B29" s="337" t="s">
        <v>469</v>
      </c>
      <c r="C29" s="337" t="s">
        <v>469</v>
      </c>
      <c r="D29" s="337" t="s">
        <v>476</v>
      </c>
      <c r="E29" s="337" t="s">
        <v>477</v>
      </c>
      <c r="F29" s="337" t="s">
        <v>477</v>
      </c>
      <c r="G29" s="337" t="s">
        <v>478</v>
      </c>
      <c r="H29" s="337" t="s">
        <v>478</v>
      </c>
      <c r="I29" s="337">
        <v>2012</v>
      </c>
      <c r="J29" s="337">
        <v>2012</v>
      </c>
      <c r="K29" s="337">
        <v>2012</v>
      </c>
      <c r="L29" s="337">
        <v>6</v>
      </c>
      <c r="M29" s="337">
        <v>6</v>
      </c>
      <c r="N29" s="337" t="s">
        <v>473</v>
      </c>
      <c r="O29" s="337" t="s">
        <v>473</v>
      </c>
      <c r="P29" s="337">
        <v>2019</v>
      </c>
      <c r="Q29" s="337" t="s">
        <v>473</v>
      </c>
      <c r="R29" s="337" t="s">
        <v>473</v>
      </c>
      <c r="S29" s="337" t="s">
        <v>473</v>
      </c>
      <c r="T29" s="337" t="s">
        <v>473</v>
      </c>
    </row>
    <row r="30" spans="1:20" ht="15.75">
      <c r="A30" s="337">
        <v>6</v>
      </c>
      <c r="B30" s="337" t="s">
        <v>469</v>
      </c>
      <c r="C30" s="337" t="s">
        <v>469</v>
      </c>
      <c r="D30" s="337" t="s">
        <v>476</v>
      </c>
      <c r="E30" s="337" t="s">
        <v>477</v>
      </c>
      <c r="F30" s="337" t="s">
        <v>477</v>
      </c>
      <c r="G30" s="337" t="s">
        <v>479</v>
      </c>
      <c r="H30" s="337" t="s">
        <v>479</v>
      </c>
      <c r="I30" s="337">
        <v>2012</v>
      </c>
      <c r="J30" s="337">
        <v>2012</v>
      </c>
      <c r="K30" s="337">
        <v>2012</v>
      </c>
      <c r="L30" s="337">
        <v>6</v>
      </c>
      <c r="M30" s="337">
        <v>6</v>
      </c>
      <c r="N30" s="337" t="s">
        <v>473</v>
      </c>
      <c r="O30" s="337" t="s">
        <v>473</v>
      </c>
      <c r="P30" s="337">
        <v>2019</v>
      </c>
      <c r="Q30" s="337" t="s">
        <v>473</v>
      </c>
      <c r="R30" s="337" t="s">
        <v>473</v>
      </c>
      <c r="S30" s="337" t="s">
        <v>473</v>
      </c>
      <c r="T30" s="337" t="s">
        <v>473</v>
      </c>
    </row>
    <row r="31" spans="1:20" ht="15.75">
      <c r="A31" s="337">
        <v>7</v>
      </c>
      <c r="B31" s="337" t="s">
        <v>469</v>
      </c>
      <c r="C31" s="337" t="s">
        <v>469</v>
      </c>
      <c r="D31" s="337" t="s">
        <v>476</v>
      </c>
      <c r="E31" s="337" t="s">
        <v>477</v>
      </c>
      <c r="F31" s="337" t="s">
        <v>477</v>
      </c>
      <c r="G31" s="337" t="s">
        <v>480</v>
      </c>
      <c r="H31" s="337" t="s">
        <v>480</v>
      </c>
      <c r="I31" s="337">
        <v>2012</v>
      </c>
      <c r="J31" s="337">
        <v>2012</v>
      </c>
      <c r="K31" s="337">
        <v>2012</v>
      </c>
      <c r="L31" s="337">
        <v>6</v>
      </c>
      <c r="M31" s="337">
        <v>6</v>
      </c>
      <c r="N31" s="337" t="s">
        <v>473</v>
      </c>
      <c r="O31" s="337" t="s">
        <v>473</v>
      </c>
      <c r="P31" s="337">
        <v>2019</v>
      </c>
      <c r="Q31" s="337" t="s">
        <v>473</v>
      </c>
      <c r="R31" s="337" t="s">
        <v>473</v>
      </c>
      <c r="S31" s="337" t="s">
        <v>473</v>
      </c>
      <c r="T31" s="337" t="s">
        <v>473</v>
      </c>
    </row>
    <row r="32" spans="1:20" ht="15.75">
      <c r="A32" s="337">
        <v>8</v>
      </c>
      <c r="B32" s="337" t="s">
        <v>469</v>
      </c>
      <c r="C32" s="337" t="s">
        <v>469</v>
      </c>
      <c r="D32" s="337" t="s">
        <v>476</v>
      </c>
      <c r="E32" s="337" t="s">
        <v>477</v>
      </c>
      <c r="F32" s="337" t="s">
        <v>477</v>
      </c>
      <c r="G32" s="337" t="s">
        <v>481</v>
      </c>
      <c r="H32" s="337" t="s">
        <v>481</v>
      </c>
      <c r="I32" s="337">
        <v>2012</v>
      </c>
      <c r="J32" s="337">
        <v>2012</v>
      </c>
      <c r="K32" s="337">
        <v>2012</v>
      </c>
      <c r="L32" s="337">
        <v>6</v>
      </c>
      <c r="M32" s="337">
        <v>6</v>
      </c>
      <c r="N32" s="337" t="s">
        <v>473</v>
      </c>
      <c r="O32" s="337" t="s">
        <v>473</v>
      </c>
      <c r="P32" s="337">
        <v>2019</v>
      </c>
      <c r="Q32" s="337" t="s">
        <v>473</v>
      </c>
      <c r="R32" s="337" t="s">
        <v>473</v>
      </c>
      <c r="S32" s="337" t="s">
        <v>473</v>
      </c>
      <c r="T32" s="337" t="s">
        <v>473</v>
      </c>
    </row>
    <row r="33" spans="1:20" ht="15.75">
      <c r="A33" s="337">
        <v>9</v>
      </c>
      <c r="B33" s="337" t="s">
        <v>469</v>
      </c>
      <c r="C33" s="337" t="s">
        <v>469</v>
      </c>
      <c r="D33" s="337" t="s">
        <v>476</v>
      </c>
      <c r="E33" s="337" t="s">
        <v>477</v>
      </c>
      <c r="F33" s="337" t="s">
        <v>477</v>
      </c>
      <c r="G33" s="337" t="s">
        <v>482</v>
      </c>
      <c r="H33" s="337" t="s">
        <v>482</v>
      </c>
      <c r="I33" s="337">
        <v>2012</v>
      </c>
      <c r="J33" s="337">
        <v>2012</v>
      </c>
      <c r="K33" s="337">
        <v>2012</v>
      </c>
      <c r="L33" s="337">
        <v>6</v>
      </c>
      <c r="M33" s="337">
        <v>6</v>
      </c>
      <c r="N33" s="337" t="s">
        <v>473</v>
      </c>
      <c r="O33" s="337" t="s">
        <v>473</v>
      </c>
      <c r="P33" s="337">
        <v>2019</v>
      </c>
      <c r="Q33" s="337" t="s">
        <v>473</v>
      </c>
      <c r="R33" s="337" t="s">
        <v>473</v>
      </c>
      <c r="S33" s="337" t="s">
        <v>473</v>
      </c>
      <c r="T33" s="337" t="s">
        <v>473</v>
      </c>
    </row>
    <row r="34" spans="1:20" ht="15.75">
      <c r="A34" s="337">
        <v>10</v>
      </c>
      <c r="B34" s="337" t="s">
        <v>469</v>
      </c>
      <c r="C34" s="337" t="s">
        <v>469</v>
      </c>
      <c r="D34" s="337" t="s">
        <v>476</v>
      </c>
      <c r="E34" s="337" t="s">
        <v>477</v>
      </c>
      <c r="F34" s="337" t="s">
        <v>477</v>
      </c>
      <c r="G34" s="337" t="s">
        <v>482</v>
      </c>
      <c r="H34" s="337" t="s">
        <v>482</v>
      </c>
      <c r="I34" s="337">
        <v>2012</v>
      </c>
      <c r="J34" s="337">
        <v>2012</v>
      </c>
      <c r="K34" s="337">
        <v>2012</v>
      </c>
      <c r="L34" s="337">
        <v>6</v>
      </c>
      <c r="M34" s="337">
        <v>6</v>
      </c>
      <c r="N34" s="337" t="s">
        <v>473</v>
      </c>
      <c r="O34" s="337" t="s">
        <v>473</v>
      </c>
      <c r="P34" s="337">
        <v>2019</v>
      </c>
      <c r="Q34" s="337" t="s">
        <v>473</v>
      </c>
      <c r="R34" s="337" t="s">
        <v>473</v>
      </c>
      <c r="S34" s="337" t="s">
        <v>473</v>
      </c>
      <c r="T34" s="337" t="s">
        <v>473</v>
      </c>
    </row>
    <row r="35" spans="1:20" ht="15.75">
      <c r="A35" s="337">
        <v>11</v>
      </c>
      <c r="B35" s="337" t="s">
        <v>469</v>
      </c>
      <c r="C35" s="337" t="s">
        <v>469</v>
      </c>
      <c r="D35" s="337" t="s">
        <v>476</v>
      </c>
      <c r="E35" s="337" t="s">
        <v>477</v>
      </c>
      <c r="F35" s="337" t="s">
        <v>477</v>
      </c>
      <c r="G35" s="337" t="s">
        <v>482</v>
      </c>
      <c r="H35" s="337" t="s">
        <v>482</v>
      </c>
      <c r="I35" s="337">
        <v>2012</v>
      </c>
      <c r="J35" s="337">
        <v>2012</v>
      </c>
      <c r="K35" s="337">
        <v>2012</v>
      </c>
      <c r="L35" s="337">
        <v>6</v>
      </c>
      <c r="M35" s="337">
        <v>6</v>
      </c>
      <c r="N35" s="337" t="s">
        <v>473</v>
      </c>
      <c r="O35" s="337" t="s">
        <v>473</v>
      </c>
      <c r="P35" s="337">
        <v>2019</v>
      </c>
      <c r="Q35" s="337" t="s">
        <v>473</v>
      </c>
      <c r="R35" s="337" t="s">
        <v>473</v>
      </c>
      <c r="S35" s="337" t="s">
        <v>473</v>
      </c>
      <c r="T35" s="337" t="s">
        <v>473</v>
      </c>
    </row>
    <row r="36" spans="1:20" ht="15.75">
      <c r="A36" s="337">
        <v>12</v>
      </c>
      <c r="B36" s="337" t="s">
        <v>469</v>
      </c>
      <c r="C36" s="337" t="s">
        <v>469</v>
      </c>
      <c r="D36" s="337" t="s">
        <v>476</v>
      </c>
      <c r="E36" s="337" t="s">
        <v>477</v>
      </c>
      <c r="F36" s="337" t="s">
        <v>477</v>
      </c>
      <c r="G36" s="337" t="s">
        <v>482</v>
      </c>
      <c r="H36" s="337" t="s">
        <v>482</v>
      </c>
      <c r="I36" s="337">
        <v>2012</v>
      </c>
      <c r="J36" s="337">
        <v>2012</v>
      </c>
      <c r="K36" s="337">
        <v>2012</v>
      </c>
      <c r="L36" s="337">
        <v>6</v>
      </c>
      <c r="M36" s="337">
        <v>6</v>
      </c>
      <c r="N36" s="337" t="s">
        <v>473</v>
      </c>
      <c r="O36" s="337" t="s">
        <v>473</v>
      </c>
      <c r="P36" s="337">
        <v>2019</v>
      </c>
      <c r="Q36" s="337" t="s">
        <v>473</v>
      </c>
      <c r="R36" s="337" t="s">
        <v>473</v>
      </c>
      <c r="S36" s="337" t="s">
        <v>473</v>
      </c>
      <c r="T36" s="337" t="s">
        <v>473</v>
      </c>
    </row>
    <row r="37" spans="1:20" ht="15.75">
      <c r="A37" s="337">
        <v>13</v>
      </c>
      <c r="B37" s="337" t="s">
        <v>469</v>
      </c>
      <c r="C37" s="337" t="s">
        <v>469</v>
      </c>
      <c r="D37" s="337" t="s">
        <v>476</v>
      </c>
      <c r="E37" s="337" t="s">
        <v>477</v>
      </c>
      <c r="F37" s="337" t="s">
        <v>477</v>
      </c>
      <c r="G37" s="337" t="s">
        <v>482</v>
      </c>
      <c r="H37" s="337" t="s">
        <v>482</v>
      </c>
      <c r="I37" s="337">
        <v>2012</v>
      </c>
      <c r="J37" s="337">
        <v>2012</v>
      </c>
      <c r="K37" s="337">
        <v>2012</v>
      </c>
      <c r="L37" s="337">
        <v>6</v>
      </c>
      <c r="M37" s="337">
        <v>6</v>
      </c>
      <c r="N37" s="337" t="s">
        <v>473</v>
      </c>
      <c r="O37" s="337" t="s">
        <v>473</v>
      </c>
      <c r="P37" s="337">
        <v>2019</v>
      </c>
      <c r="Q37" s="337" t="s">
        <v>473</v>
      </c>
      <c r="R37" s="337" t="s">
        <v>473</v>
      </c>
      <c r="S37" s="337" t="s">
        <v>473</v>
      </c>
      <c r="T37" s="337" t="s">
        <v>473</v>
      </c>
    </row>
    <row r="38" spans="1:20" ht="15.75">
      <c r="A38" s="337">
        <v>14</v>
      </c>
      <c r="B38" s="337" t="s">
        <v>469</v>
      </c>
      <c r="C38" s="337" t="s">
        <v>469</v>
      </c>
      <c r="D38" s="337" t="s">
        <v>476</v>
      </c>
      <c r="E38" s="337" t="s">
        <v>477</v>
      </c>
      <c r="F38" s="337" t="s">
        <v>477</v>
      </c>
      <c r="G38" s="337" t="s">
        <v>482</v>
      </c>
      <c r="H38" s="337" t="s">
        <v>482</v>
      </c>
      <c r="I38" s="337">
        <v>2012</v>
      </c>
      <c r="J38" s="337">
        <v>2012</v>
      </c>
      <c r="K38" s="337">
        <v>2012</v>
      </c>
      <c r="L38" s="337">
        <v>6</v>
      </c>
      <c r="M38" s="337">
        <v>6</v>
      </c>
      <c r="N38" s="337" t="s">
        <v>473</v>
      </c>
      <c r="O38" s="337" t="s">
        <v>473</v>
      </c>
      <c r="P38" s="337">
        <v>2019</v>
      </c>
      <c r="Q38" s="337" t="s">
        <v>473</v>
      </c>
      <c r="R38" s="337" t="s">
        <v>473</v>
      </c>
      <c r="S38" s="337" t="s">
        <v>473</v>
      </c>
      <c r="T38" s="337" t="s">
        <v>473</v>
      </c>
    </row>
    <row r="39" spans="1:20" ht="15.75">
      <c r="A39" s="337">
        <v>15</v>
      </c>
      <c r="B39" s="337" t="s">
        <v>469</v>
      </c>
      <c r="C39" s="337" t="s">
        <v>469</v>
      </c>
      <c r="D39" s="337" t="s">
        <v>476</v>
      </c>
      <c r="E39" s="337" t="s">
        <v>477</v>
      </c>
      <c r="F39" s="337" t="s">
        <v>477</v>
      </c>
      <c r="G39" s="337" t="s">
        <v>482</v>
      </c>
      <c r="H39" s="337" t="s">
        <v>482</v>
      </c>
      <c r="I39" s="337">
        <v>2012</v>
      </c>
      <c r="J39" s="337">
        <v>2012</v>
      </c>
      <c r="K39" s="337">
        <v>2012</v>
      </c>
      <c r="L39" s="337">
        <v>6</v>
      </c>
      <c r="M39" s="337">
        <v>6</v>
      </c>
      <c r="N39" s="337" t="s">
        <v>473</v>
      </c>
      <c r="O39" s="337" t="s">
        <v>473</v>
      </c>
      <c r="P39" s="337">
        <v>2019</v>
      </c>
      <c r="Q39" s="337" t="s">
        <v>473</v>
      </c>
      <c r="R39" s="337" t="s">
        <v>473</v>
      </c>
      <c r="S39" s="337" t="s">
        <v>473</v>
      </c>
      <c r="T39" s="337" t="s">
        <v>473</v>
      </c>
    </row>
    <row r="40" spans="1:20" ht="15.75">
      <c r="A40" s="337">
        <v>16</v>
      </c>
      <c r="B40" s="337" t="s">
        <v>469</v>
      </c>
      <c r="C40" s="337" t="s">
        <v>469</v>
      </c>
      <c r="D40" s="337" t="s">
        <v>476</v>
      </c>
      <c r="E40" s="337" t="s">
        <v>477</v>
      </c>
      <c r="F40" s="337" t="s">
        <v>477</v>
      </c>
      <c r="G40" s="337" t="s">
        <v>483</v>
      </c>
      <c r="H40" s="337" t="s">
        <v>483</v>
      </c>
      <c r="I40" s="337">
        <v>2012</v>
      </c>
      <c r="J40" s="337">
        <v>2012</v>
      </c>
      <c r="K40" s="337">
        <v>2012</v>
      </c>
      <c r="L40" s="337">
        <v>6</v>
      </c>
      <c r="M40" s="337">
        <v>6</v>
      </c>
      <c r="N40" s="337" t="s">
        <v>473</v>
      </c>
      <c r="O40" s="337" t="s">
        <v>473</v>
      </c>
      <c r="P40" s="337">
        <v>2019</v>
      </c>
      <c r="Q40" s="337" t="s">
        <v>473</v>
      </c>
      <c r="R40" s="337" t="s">
        <v>473</v>
      </c>
      <c r="S40" s="337" t="s">
        <v>473</v>
      </c>
      <c r="T40" s="337" t="s">
        <v>473</v>
      </c>
    </row>
    <row r="41" spans="1:20" ht="15.75">
      <c r="A41" s="337">
        <v>17</v>
      </c>
      <c r="B41" s="337" t="s">
        <v>469</v>
      </c>
      <c r="C41" s="337" t="s">
        <v>469</v>
      </c>
      <c r="D41" s="337" t="s">
        <v>476</v>
      </c>
      <c r="E41" s="337" t="s">
        <v>477</v>
      </c>
      <c r="F41" s="337" t="s">
        <v>477</v>
      </c>
      <c r="G41" s="337" t="s">
        <v>484</v>
      </c>
      <c r="H41" s="337" t="s">
        <v>484</v>
      </c>
      <c r="I41" s="337">
        <v>2012</v>
      </c>
      <c r="J41" s="337">
        <v>2012</v>
      </c>
      <c r="K41" s="337">
        <v>2012</v>
      </c>
      <c r="L41" s="337">
        <v>6</v>
      </c>
      <c r="M41" s="337">
        <v>6</v>
      </c>
      <c r="N41" s="337" t="s">
        <v>473</v>
      </c>
      <c r="O41" s="337" t="s">
        <v>473</v>
      </c>
      <c r="P41" s="337">
        <v>2019</v>
      </c>
      <c r="Q41" s="337" t="s">
        <v>473</v>
      </c>
      <c r="R41" s="337" t="s">
        <v>473</v>
      </c>
      <c r="S41" s="337" t="s">
        <v>473</v>
      </c>
      <c r="T41" s="337" t="s">
        <v>473</v>
      </c>
    </row>
    <row r="42" spans="1:20" ht="15.75">
      <c r="A42" s="337">
        <v>18</v>
      </c>
      <c r="B42" s="337" t="s">
        <v>469</v>
      </c>
      <c r="C42" s="337" t="s">
        <v>469</v>
      </c>
      <c r="D42" s="337" t="s">
        <v>476</v>
      </c>
      <c r="E42" s="337" t="s">
        <v>473</v>
      </c>
      <c r="F42" s="337" t="s">
        <v>485</v>
      </c>
      <c r="G42" s="337" t="s">
        <v>473</v>
      </c>
      <c r="H42" s="337" t="s">
        <v>482</v>
      </c>
      <c r="I42" s="337" t="s">
        <v>473</v>
      </c>
      <c r="J42" s="337" t="s">
        <v>473</v>
      </c>
      <c r="K42" s="337" t="s">
        <v>473</v>
      </c>
      <c r="L42" s="337">
        <v>6</v>
      </c>
      <c r="M42" s="337">
        <v>6</v>
      </c>
      <c r="N42" s="337" t="s">
        <v>473</v>
      </c>
      <c r="O42" s="337" t="s">
        <v>473</v>
      </c>
      <c r="P42" s="337" t="s">
        <v>473</v>
      </c>
      <c r="Q42" s="337" t="s">
        <v>473</v>
      </c>
      <c r="R42" s="337" t="s">
        <v>473</v>
      </c>
      <c r="S42" s="337" t="s">
        <v>473</v>
      </c>
      <c r="T42" s="337" t="s">
        <v>473</v>
      </c>
    </row>
    <row r="43" spans="1:20" ht="15.75">
      <c r="A43" s="337">
        <v>19</v>
      </c>
      <c r="B43" s="337" t="s">
        <v>469</v>
      </c>
      <c r="C43" s="337" t="s">
        <v>469</v>
      </c>
      <c r="D43" s="337" t="s">
        <v>486</v>
      </c>
      <c r="E43" s="337" t="s">
        <v>487</v>
      </c>
      <c r="F43" s="337" t="s">
        <v>487</v>
      </c>
      <c r="G43" s="337" t="s">
        <v>472</v>
      </c>
      <c r="H43" s="337" t="s">
        <v>472</v>
      </c>
      <c r="I43" s="337">
        <v>2012</v>
      </c>
      <c r="J43" s="337">
        <v>2012</v>
      </c>
      <c r="K43" s="337">
        <v>2012</v>
      </c>
      <c r="L43" s="337">
        <v>0.40</v>
      </c>
      <c r="M43" s="337">
        <v>0.40</v>
      </c>
      <c r="N43" s="337" t="s">
        <v>473</v>
      </c>
      <c r="O43" s="337" t="s">
        <v>473</v>
      </c>
      <c r="P43" s="337">
        <v>2019</v>
      </c>
      <c r="Q43" s="337" t="s">
        <v>473</v>
      </c>
      <c r="R43" s="337" t="s">
        <v>473</v>
      </c>
      <c r="S43" s="337" t="s">
        <v>473</v>
      </c>
      <c r="T43" s="337" t="s">
        <v>473</v>
      </c>
    </row>
    <row r="44" spans="1:20" ht="15.75">
      <c r="A44" s="337">
        <v>20</v>
      </c>
      <c r="B44" s="337" t="s">
        <v>469</v>
      </c>
      <c r="C44" s="337" t="s">
        <v>469</v>
      </c>
      <c r="D44" s="337" t="s">
        <v>486</v>
      </c>
      <c r="E44" s="337" t="s">
        <v>487</v>
      </c>
      <c r="F44" s="337" t="s">
        <v>487</v>
      </c>
      <c r="G44" s="337" t="s">
        <v>474</v>
      </c>
      <c r="H44" s="337" t="s">
        <v>474</v>
      </c>
      <c r="I44" s="337">
        <v>2012</v>
      </c>
      <c r="J44" s="337">
        <v>2012</v>
      </c>
      <c r="K44" s="337">
        <v>2012</v>
      </c>
      <c r="L44" s="337">
        <v>0.40</v>
      </c>
      <c r="M44" s="337">
        <v>0.40</v>
      </c>
      <c r="N44" s="337" t="s">
        <v>473</v>
      </c>
      <c r="O44" s="337" t="s">
        <v>473</v>
      </c>
      <c r="P44" s="337">
        <v>2019</v>
      </c>
      <c r="Q44" s="337" t="s">
        <v>473</v>
      </c>
      <c r="R44" s="337" t="s">
        <v>473</v>
      </c>
      <c r="S44" s="337" t="s">
        <v>473</v>
      </c>
      <c r="T44" s="337" t="s">
        <v>473</v>
      </c>
    </row>
    <row r="45" spans="1:20" ht="15.75">
      <c r="A45" s="337">
        <v>21</v>
      </c>
      <c r="B45" s="337" t="s">
        <v>469</v>
      </c>
      <c r="C45" s="337" t="s">
        <v>469</v>
      </c>
      <c r="D45" s="337" t="s">
        <v>486</v>
      </c>
      <c r="E45" s="337" t="s">
        <v>487</v>
      </c>
      <c r="F45" s="337" t="s">
        <v>487</v>
      </c>
      <c r="G45" s="337" t="s">
        <v>488</v>
      </c>
      <c r="H45" s="337" t="s">
        <v>488</v>
      </c>
      <c r="I45" s="337">
        <v>2012</v>
      </c>
      <c r="J45" s="337">
        <v>2012</v>
      </c>
      <c r="K45" s="337">
        <v>2012</v>
      </c>
      <c r="L45" s="337">
        <v>0.40</v>
      </c>
      <c r="M45" s="337">
        <v>0.40</v>
      </c>
      <c r="N45" s="337" t="s">
        <v>473</v>
      </c>
      <c r="O45" s="337" t="s">
        <v>473</v>
      </c>
      <c r="P45" s="337">
        <v>2019</v>
      </c>
      <c r="Q45" s="337" t="s">
        <v>473</v>
      </c>
      <c r="R45" s="337" t="s">
        <v>473</v>
      </c>
      <c r="S45" s="337" t="s">
        <v>473</v>
      </c>
      <c r="T45" s="337" t="s">
        <v>473</v>
      </c>
    </row>
    <row r="46" spans="1:20" ht="15.75">
      <c r="A46" s="337">
        <v>22</v>
      </c>
      <c r="B46" s="337" t="s">
        <v>469</v>
      </c>
      <c r="C46" s="337" t="s">
        <v>469</v>
      </c>
      <c r="D46" s="337" t="s">
        <v>486</v>
      </c>
      <c r="E46" s="337" t="s">
        <v>487</v>
      </c>
      <c r="F46" s="337" t="s">
        <v>487</v>
      </c>
      <c r="G46" s="337" t="s">
        <v>482</v>
      </c>
      <c r="H46" s="337" t="s">
        <v>482</v>
      </c>
      <c r="I46" s="337">
        <v>2012</v>
      </c>
      <c r="J46" s="337">
        <v>2012</v>
      </c>
      <c r="K46" s="337">
        <v>2012</v>
      </c>
      <c r="L46" s="337">
        <v>0.40</v>
      </c>
      <c r="M46" s="337">
        <v>0.40</v>
      </c>
      <c r="N46" s="337" t="s">
        <v>473</v>
      </c>
      <c r="O46" s="337" t="s">
        <v>473</v>
      </c>
      <c r="P46" s="337">
        <v>2019</v>
      </c>
      <c r="Q46" s="337" t="s">
        <v>473</v>
      </c>
      <c r="R46" s="337" t="s">
        <v>473</v>
      </c>
      <c r="S46" s="337" t="s">
        <v>473</v>
      </c>
      <c r="T46" s="337" t="s">
        <v>473</v>
      </c>
    </row>
    <row r="47" spans="1:20" ht="15.75">
      <c r="A47" s="337">
        <v>23</v>
      </c>
      <c r="B47" s="337" t="s">
        <v>469</v>
      </c>
      <c r="C47" s="337" t="s">
        <v>469</v>
      </c>
      <c r="D47" s="337" t="s">
        <v>486</v>
      </c>
      <c r="E47" s="337" t="s">
        <v>487</v>
      </c>
      <c r="F47" s="337" t="s">
        <v>487</v>
      </c>
      <c r="G47" s="337" t="s">
        <v>482</v>
      </c>
      <c r="H47" s="337" t="s">
        <v>482</v>
      </c>
      <c r="I47" s="337">
        <v>2012</v>
      </c>
      <c r="J47" s="337">
        <v>2012</v>
      </c>
      <c r="K47" s="337">
        <v>2012</v>
      </c>
      <c r="L47" s="337">
        <v>0.40</v>
      </c>
      <c r="M47" s="337">
        <v>0.40</v>
      </c>
      <c r="N47" s="337" t="s">
        <v>473</v>
      </c>
      <c r="O47" s="337" t="s">
        <v>473</v>
      </c>
      <c r="P47" s="337">
        <v>2019</v>
      </c>
      <c r="Q47" s="337" t="s">
        <v>473</v>
      </c>
      <c r="R47" s="337" t="s">
        <v>473</v>
      </c>
      <c r="S47" s="337" t="s">
        <v>473</v>
      </c>
      <c r="T47" s="337" t="s">
        <v>473</v>
      </c>
    </row>
    <row r="48" spans="1:20" ht="15.75">
      <c r="A48" s="337">
        <v>24</v>
      </c>
      <c r="B48" s="337" t="s">
        <v>469</v>
      </c>
      <c r="C48" s="337" t="s">
        <v>469</v>
      </c>
      <c r="D48" s="337" t="s">
        <v>486</v>
      </c>
      <c r="E48" s="337" t="s">
        <v>487</v>
      </c>
      <c r="F48" s="337" t="s">
        <v>487</v>
      </c>
      <c r="G48" s="337" t="s">
        <v>482</v>
      </c>
      <c r="H48" s="337" t="s">
        <v>482</v>
      </c>
      <c r="I48" s="337">
        <v>2012</v>
      </c>
      <c r="J48" s="337">
        <v>2012</v>
      </c>
      <c r="K48" s="337">
        <v>2012</v>
      </c>
      <c r="L48" s="337">
        <v>0.40</v>
      </c>
      <c r="M48" s="337">
        <v>0.40</v>
      </c>
      <c r="N48" s="337" t="s">
        <v>473</v>
      </c>
      <c r="O48" s="337" t="s">
        <v>473</v>
      </c>
      <c r="P48" s="337">
        <v>2019</v>
      </c>
      <c r="Q48" s="337" t="s">
        <v>473</v>
      </c>
      <c r="R48" s="337" t="s">
        <v>473</v>
      </c>
      <c r="S48" s="337" t="s">
        <v>473</v>
      </c>
      <c r="T48" s="337" t="s">
        <v>473</v>
      </c>
    </row>
    <row r="49" spans="1:20" ht="15.75">
      <c r="A49" s="337">
        <v>25</v>
      </c>
      <c r="B49" s="337" t="s">
        <v>469</v>
      </c>
      <c r="C49" s="337" t="s">
        <v>469</v>
      </c>
      <c r="D49" s="337" t="s">
        <v>486</v>
      </c>
      <c r="E49" s="337" t="s">
        <v>487</v>
      </c>
      <c r="F49" s="337" t="s">
        <v>487</v>
      </c>
      <c r="G49" s="337" t="s">
        <v>482</v>
      </c>
      <c r="H49" s="337" t="s">
        <v>482</v>
      </c>
      <c r="I49" s="337">
        <v>2012</v>
      </c>
      <c r="J49" s="337">
        <v>2012</v>
      </c>
      <c r="K49" s="337">
        <v>2012</v>
      </c>
      <c r="L49" s="337">
        <v>0.40</v>
      </c>
      <c r="M49" s="337">
        <v>0.40</v>
      </c>
      <c r="N49" s="337" t="s">
        <v>473</v>
      </c>
      <c r="O49" s="337" t="s">
        <v>473</v>
      </c>
      <c r="P49" s="337">
        <v>2019</v>
      </c>
      <c r="Q49" s="337" t="s">
        <v>473</v>
      </c>
      <c r="R49" s="337" t="s">
        <v>473</v>
      </c>
      <c r="S49" s="337" t="s">
        <v>473</v>
      </c>
      <c r="T49" s="337" t="s">
        <v>473</v>
      </c>
    </row>
    <row r="50" spans="1:20" ht="15.75">
      <c r="A50" s="337">
        <v>26</v>
      </c>
      <c r="B50" s="337" t="s">
        <v>469</v>
      </c>
      <c r="C50" s="337" t="s">
        <v>469</v>
      </c>
      <c r="D50" s="337" t="s">
        <v>486</v>
      </c>
      <c r="E50" s="337" t="s">
        <v>487</v>
      </c>
      <c r="F50" s="337" t="s">
        <v>487</v>
      </c>
      <c r="G50" s="337" t="s">
        <v>482</v>
      </c>
      <c r="H50" s="337" t="s">
        <v>482</v>
      </c>
      <c r="I50" s="337">
        <v>2012</v>
      </c>
      <c r="J50" s="337">
        <v>2012</v>
      </c>
      <c r="K50" s="337">
        <v>2012</v>
      </c>
      <c r="L50" s="337">
        <v>0.40</v>
      </c>
      <c r="M50" s="337">
        <v>0.40</v>
      </c>
      <c r="N50" s="337" t="s">
        <v>473</v>
      </c>
      <c r="O50" s="337" t="s">
        <v>473</v>
      </c>
      <c r="P50" s="337">
        <v>2019</v>
      </c>
      <c r="Q50" s="337" t="s">
        <v>473</v>
      </c>
      <c r="R50" s="337" t="s">
        <v>473</v>
      </c>
      <c r="S50" s="337" t="s">
        <v>473</v>
      </c>
      <c r="T50" s="337" t="s">
        <v>473</v>
      </c>
    </row>
    <row r="51" spans="1:20" ht="15.75">
      <c r="A51" s="337">
        <v>27</v>
      </c>
      <c r="B51" s="337" t="s">
        <v>469</v>
      </c>
      <c r="C51" s="337" t="s">
        <v>469</v>
      </c>
      <c r="D51" s="337" t="s">
        <v>486</v>
      </c>
      <c r="E51" s="337" t="s">
        <v>489</v>
      </c>
      <c r="F51" s="337" t="s">
        <v>489</v>
      </c>
      <c r="G51" s="337" t="s">
        <v>482</v>
      </c>
      <c r="H51" s="337" t="s">
        <v>482</v>
      </c>
      <c r="I51" s="337">
        <v>2012</v>
      </c>
      <c r="J51" s="337">
        <v>2012</v>
      </c>
      <c r="K51" s="337">
        <v>2012</v>
      </c>
      <c r="L51" s="337">
        <v>0.40</v>
      </c>
      <c r="M51" s="337">
        <v>0.40</v>
      </c>
      <c r="N51" s="337" t="s">
        <v>473</v>
      </c>
      <c r="O51" s="337" t="s">
        <v>473</v>
      </c>
      <c r="P51" s="337">
        <v>2019</v>
      </c>
      <c r="Q51" s="337" t="s">
        <v>473</v>
      </c>
      <c r="R51" s="337" t="s">
        <v>473</v>
      </c>
      <c r="S51" s="337" t="s">
        <v>473</v>
      </c>
      <c r="T51" s="337" t="s">
        <v>473</v>
      </c>
    </row>
    <row r="52" spans="1:20" ht="15.75">
      <c r="A52" s="337">
        <v>28</v>
      </c>
      <c r="B52" s="337" t="s">
        <v>469</v>
      </c>
      <c r="C52" s="337" t="s">
        <v>469</v>
      </c>
      <c r="D52" s="337" t="s">
        <v>486</v>
      </c>
      <c r="E52" s="337" t="s">
        <v>489</v>
      </c>
      <c r="F52" s="337" t="s">
        <v>489</v>
      </c>
      <c r="G52" s="337" t="s">
        <v>482</v>
      </c>
      <c r="H52" s="337" t="s">
        <v>482</v>
      </c>
      <c r="I52" s="337">
        <v>2012</v>
      </c>
      <c r="J52" s="337">
        <v>2012</v>
      </c>
      <c r="K52" s="337">
        <v>2012</v>
      </c>
      <c r="L52" s="337">
        <v>0.40</v>
      </c>
      <c r="M52" s="337">
        <v>0.40</v>
      </c>
      <c r="N52" s="337" t="s">
        <v>473</v>
      </c>
      <c r="O52" s="337" t="s">
        <v>473</v>
      </c>
      <c r="P52" s="337">
        <v>2019</v>
      </c>
      <c r="Q52" s="337" t="s">
        <v>473</v>
      </c>
      <c r="R52" s="337" t="s">
        <v>473</v>
      </c>
      <c r="S52" s="337" t="s">
        <v>473</v>
      </c>
      <c r="T52" s="337" t="s">
        <v>473</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562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row r="21" spans="1:27" ht="15.75" customHeight="1">
      <c r="A21" s="394" t="s">
        <v>1</v>
      </c>
      <c r="B21" s="395" t="s">
        <v>563</v>
      </c>
      <c r="C21" s="396"/>
      <c r="D21" s="395" t="s">
        <v>564</v>
      </c>
      <c r="E21" s="396"/>
      <c r="F21" s="344" t="s">
        <v>532</v>
      </c>
      <c r="G21" s="346"/>
      <c r="H21" s="346"/>
      <c r="I21" s="345"/>
      <c r="J21" s="394" t="s">
        <v>565</v>
      </c>
      <c r="K21" s="395" t="s">
        <v>566</v>
      </c>
      <c r="L21" s="396"/>
      <c r="M21" s="395" t="s">
        <v>567</v>
      </c>
      <c r="N21" s="396"/>
      <c r="O21" s="395" t="s">
        <v>568</v>
      </c>
      <c r="P21" s="396"/>
      <c r="Q21" s="395" t="s">
        <v>569</v>
      </c>
      <c r="R21" s="396"/>
      <c r="S21" s="394" t="s">
        <v>570</v>
      </c>
      <c r="T21" s="394" t="s">
        <v>571</v>
      </c>
      <c r="U21" s="394" t="s">
        <v>572</v>
      </c>
      <c r="V21" s="395" t="s">
        <v>573</v>
      </c>
      <c r="W21" s="396"/>
      <c r="X21" s="344" t="s">
        <v>461</v>
      </c>
      <c r="Y21" s="346"/>
      <c r="Z21" s="344" t="s">
        <v>462</v>
      </c>
      <c r="AA21" s="346"/>
    </row>
    <row r="22" spans="1:27" ht="216" customHeight="1">
      <c r="A22" s="397"/>
      <c r="B22" s="398"/>
      <c r="C22" s="399"/>
      <c r="D22" s="398"/>
      <c r="E22" s="399"/>
      <c r="F22" s="344" t="s">
        <v>574</v>
      </c>
      <c r="G22" s="345"/>
      <c r="H22" s="344" t="s">
        <v>575</v>
      </c>
      <c r="I22" s="345"/>
      <c r="J22" s="400"/>
      <c r="K22" s="398"/>
      <c r="L22" s="399"/>
      <c r="M22" s="398"/>
      <c r="N22" s="399"/>
      <c r="O22" s="398"/>
      <c r="P22" s="399"/>
      <c r="Q22" s="398"/>
      <c r="R22" s="399"/>
      <c r="S22" s="400"/>
      <c r="T22" s="400"/>
      <c r="U22" s="400"/>
      <c r="V22" s="398"/>
      <c r="W22" s="399"/>
      <c r="X22" s="352" t="s">
        <v>463</v>
      </c>
      <c r="Y22" s="352" t="s">
        <v>464</v>
      </c>
      <c r="Z22" s="352" t="s">
        <v>465</v>
      </c>
      <c r="AA22" s="352" t="s">
        <v>466</v>
      </c>
    </row>
    <row r="23" spans="1:27" ht="60" customHeight="1">
      <c r="A23" s="400"/>
      <c r="B23" s="400" t="s">
        <v>467</v>
      </c>
      <c r="C23" s="400" t="s">
        <v>468</v>
      </c>
      <c r="D23" s="400" t="s">
        <v>467</v>
      </c>
      <c r="E23" s="400" t="s">
        <v>468</v>
      </c>
      <c r="F23" s="400" t="s">
        <v>467</v>
      </c>
      <c r="G23" s="400" t="s">
        <v>468</v>
      </c>
      <c r="H23" s="400" t="s">
        <v>467</v>
      </c>
      <c r="I23" s="400" t="s">
        <v>468</v>
      </c>
      <c r="J23" s="400" t="s">
        <v>467</v>
      </c>
      <c r="K23" s="400" t="s">
        <v>467</v>
      </c>
      <c r="L23" s="400" t="s">
        <v>468</v>
      </c>
      <c r="M23" s="400" t="s">
        <v>467</v>
      </c>
      <c r="N23" s="400" t="s">
        <v>468</v>
      </c>
      <c r="O23" s="400" t="s">
        <v>467</v>
      </c>
      <c r="P23" s="400" t="s">
        <v>468</v>
      </c>
      <c r="Q23" s="400" t="s">
        <v>467</v>
      </c>
      <c r="R23" s="400" t="s">
        <v>468</v>
      </c>
      <c r="S23" s="400" t="s">
        <v>467</v>
      </c>
      <c r="T23" s="400" t="s">
        <v>467</v>
      </c>
      <c r="U23" s="400" t="s">
        <v>467</v>
      </c>
      <c r="V23" s="400" t="s">
        <v>467</v>
      </c>
      <c r="W23" s="400" t="s">
        <v>468</v>
      </c>
      <c r="X23" s="400" t="s">
        <v>467</v>
      </c>
      <c r="Y23" s="400" t="s">
        <v>467</v>
      </c>
      <c r="Z23" s="352" t="s">
        <v>467</v>
      </c>
      <c r="AA23" s="352" t="s">
        <v>467</v>
      </c>
    </row>
    <row r="24" spans="1:27" ht="15.75">
      <c r="A24" s="401">
        <v>1</v>
      </c>
      <c r="B24" s="401">
        <v>2</v>
      </c>
      <c r="C24" s="401">
        <v>3</v>
      </c>
      <c r="D24" s="401">
        <v>4</v>
      </c>
      <c r="E24" s="401">
        <v>5</v>
      </c>
      <c r="F24" s="401">
        <v>6</v>
      </c>
      <c r="G24" s="401">
        <v>7</v>
      </c>
      <c r="H24" s="401">
        <v>8</v>
      </c>
      <c r="I24" s="401">
        <v>9</v>
      </c>
      <c r="J24" s="401">
        <v>10</v>
      </c>
      <c r="K24" s="401">
        <v>11</v>
      </c>
      <c r="L24" s="401">
        <v>12</v>
      </c>
      <c r="M24" s="401">
        <v>13</v>
      </c>
      <c r="N24" s="401">
        <v>14</v>
      </c>
      <c r="O24" s="401">
        <v>15</v>
      </c>
      <c r="P24" s="401">
        <v>16</v>
      </c>
      <c r="Q24" s="401">
        <v>19</v>
      </c>
      <c r="R24" s="401">
        <v>20</v>
      </c>
      <c r="S24" s="401">
        <v>21</v>
      </c>
      <c r="T24" s="401">
        <v>22</v>
      </c>
      <c r="U24" s="401">
        <v>23</v>
      </c>
      <c r="V24" s="401">
        <v>24</v>
      </c>
      <c r="W24" s="401">
        <v>25</v>
      </c>
      <c r="X24" s="401">
        <v>26</v>
      </c>
      <c r="Y24" s="401">
        <v>27</v>
      </c>
      <c r="Z24" s="401">
        <v>28</v>
      </c>
      <c r="AA24" s="401">
        <v>29</v>
      </c>
    </row>
    <row r="25" spans="1:27" s="338" customFormat="1" ht="15.75">
      <c r="A25" s="402"/>
      <c r="B25" s="402"/>
      <c r="C25" s="402"/>
      <c r="D25" s="402"/>
      <c r="E25" s="403"/>
      <c r="F25" s="403"/>
      <c r="G25" s="404"/>
      <c r="H25" s="404"/>
      <c r="I25" s="404"/>
      <c r="J25" s="405"/>
      <c r="K25" s="405"/>
      <c r="L25" s="406"/>
      <c r="M25" s="406"/>
      <c r="N25" s="407"/>
      <c r="O25" s="407"/>
      <c r="P25" s="407"/>
      <c r="Q25" s="407"/>
      <c r="R25" s="404"/>
      <c r="S25" s="405"/>
      <c r="T25" s="405"/>
      <c r="U25" s="405"/>
      <c r="V25" s="405"/>
      <c r="W25" s="407"/>
      <c r="X25" s="402"/>
      <c r="Y25" s="402"/>
      <c r="Z25" s="402"/>
      <c r="AA25" s="402"/>
    </row>
    <row r="26" spans="24:27" ht="15.75">
      <c r="X26" s="408"/>
      <c r="Y26" s="409"/>
      <c r="Z26" s="410"/>
      <c r="AA26" s="410"/>
    </row>
    <row r="27" spans="1:27" s="411" customFormat="1" ht="12.75">
      <c r="A27" s="412"/>
      <c r="B27" s="412"/>
      <c r="C27" s="412"/>
      <c r="E27" s="412"/>
      <c r="X27" s="413"/>
      <c r="Y27" s="413"/>
      <c r="Z27" s="413"/>
      <c r="AA27" s="413"/>
    </row>
    <row r="28" spans="1:3" s="411" customFormat="1" ht="12.75">
      <c r="A28" s="412"/>
      <c r="B28" s="412"/>
      <c r="C28" s="41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353</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7"/>
      <c r="AB16" s="357"/>
    </row>
    <row r="17" spans="1:28" ht="1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7"/>
      <c r="AB17" s="357"/>
    </row>
    <row r="18" spans="1:28" ht="1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7"/>
      <c r="AB18" s="357"/>
    </row>
    <row r="19" spans="1:28" ht="1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7"/>
      <c r="AB19" s="357"/>
    </row>
    <row r="20" spans="1:28" ht="1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9"/>
      <c r="AB20" s="359"/>
    </row>
    <row r="21" spans="1:28" ht="15">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9"/>
      <c r="AB21" s="359"/>
    </row>
    <row r="22" spans="1:28" ht="15">
      <c r="A22" s="360" t="s">
        <v>490</v>
      </c>
      <c r="B22" s="360"/>
      <c r="C22" s="360"/>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361"/>
      <c r="AB22" s="361"/>
    </row>
    <row r="23" spans="1:26" ht="32.25" customHeight="1">
      <c r="A23" s="362" t="s">
        <v>491</v>
      </c>
      <c r="B23" s="363"/>
      <c r="C23" s="363"/>
      <c r="D23" s="363"/>
      <c r="E23" s="363"/>
      <c r="F23" s="363"/>
      <c r="G23" s="363"/>
      <c r="H23" s="363"/>
      <c r="I23" s="363"/>
      <c r="J23" s="363"/>
      <c r="K23" s="363"/>
      <c r="L23" s="364"/>
      <c r="M23" s="365" t="s">
        <v>492</v>
      </c>
      <c r="N23" s="365"/>
      <c r="O23" s="365"/>
      <c r="P23" s="365"/>
      <c r="Q23" s="365"/>
      <c r="R23" s="365"/>
      <c r="S23" s="365"/>
      <c r="T23" s="365"/>
      <c r="U23" s="365"/>
      <c r="V23" s="365"/>
      <c r="W23" s="365"/>
      <c r="X23" s="365"/>
      <c r="Y23" s="365"/>
      <c r="Z23" s="365"/>
    </row>
    <row r="24" spans="1:26" ht="151.5" customHeight="1">
      <c r="A24" s="365" t="s">
        <v>493</v>
      </c>
      <c r="B24" s="366" t="s">
        <v>494</v>
      </c>
      <c r="C24" s="365" t="s">
        <v>495</v>
      </c>
      <c r="D24" s="365" t="s">
        <v>496</v>
      </c>
      <c r="E24" s="365" t="s">
        <v>497</v>
      </c>
      <c r="F24" s="365" t="s">
        <v>498</v>
      </c>
      <c r="G24" s="365" t="s">
        <v>499</v>
      </c>
      <c r="H24" s="365" t="s">
        <v>500</v>
      </c>
      <c r="I24" s="365" t="s">
        <v>501</v>
      </c>
      <c r="J24" s="365" t="s">
        <v>502</v>
      </c>
      <c r="K24" s="366" t="s">
        <v>503</v>
      </c>
      <c r="L24" s="366" t="s">
        <v>504</v>
      </c>
      <c r="M24" s="367" t="s">
        <v>505</v>
      </c>
      <c r="N24" s="366" t="s">
        <v>506</v>
      </c>
      <c r="O24" s="365" t="s">
        <v>507</v>
      </c>
      <c r="P24" s="365" t="s">
        <v>508</v>
      </c>
      <c r="Q24" s="365" t="s">
        <v>509</v>
      </c>
      <c r="R24" s="365" t="s">
        <v>500</v>
      </c>
      <c r="S24" s="365" t="s">
        <v>510</v>
      </c>
      <c r="T24" s="365" t="s">
        <v>511</v>
      </c>
      <c r="U24" s="365" t="s">
        <v>512</v>
      </c>
      <c r="V24" s="365" t="s">
        <v>509</v>
      </c>
      <c r="W24" s="368" t="s">
        <v>513</v>
      </c>
      <c r="X24" s="368" t="s">
        <v>514</v>
      </c>
      <c r="Y24" s="368" t="s">
        <v>515</v>
      </c>
      <c r="Z24" s="369" t="s">
        <v>516</v>
      </c>
    </row>
    <row r="25" spans="1:26" ht="16.5" customHeight="1">
      <c r="A25" s="365">
        <v>1</v>
      </c>
      <c r="B25" s="366">
        <v>2</v>
      </c>
      <c r="C25" s="365">
        <v>3</v>
      </c>
      <c r="D25" s="366">
        <v>4</v>
      </c>
      <c r="E25" s="365">
        <v>5</v>
      </c>
      <c r="F25" s="366">
        <v>6</v>
      </c>
      <c r="G25" s="365">
        <v>7</v>
      </c>
      <c r="H25" s="366">
        <v>8</v>
      </c>
      <c r="I25" s="365">
        <v>9</v>
      </c>
      <c r="J25" s="366">
        <v>10</v>
      </c>
      <c r="K25" s="365">
        <v>11</v>
      </c>
      <c r="L25" s="366">
        <v>12</v>
      </c>
      <c r="M25" s="365">
        <v>13</v>
      </c>
      <c r="N25" s="366">
        <v>14</v>
      </c>
      <c r="O25" s="365">
        <v>15</v>
      </c>
      <c r="P25" s="366">
        <v>16</v>
      </c>
      <c r="Q25" s="365">
        <v>17</v>
      </c>
      <c r="R25" s="366">
        <v>18</v>
      </c>
      <c r="S25" s="365">
        <v>19</v>
      </c>
      <c r="T25" s="366">
        <v>20</v>
      </c>
      <c r="U25" s="365">
        <v>21</v>
      </c>
      <c r="V25" s="366">
        <v>22</v>
      </c>
      <c r="W25" s="365">
        <v>23</v>
      </c>
      <c r="X25" s="366">
        <v>24</v>
      </c>
      <c r="Y25" s="365">
        <v>25</v>
      </c>
      <c r="Z25" s="366">
        <v>26</v>
      </c>
    </row>
    <row r="26" spans="1:26" ht="15">
      <c r="A26" s="370">
        <v>2022</v>
      </c>
      <c r="B26" s="371" t="s">
        <v>517</v>
      </c>
      <c r="C26" s="370">
        <v>0.63300000000000001</v>
      </c>
      <c r="D26" s="370">
        <v>1</v>
      </c>
      <c r="E26" s="370">
        <v>0.10000000000000001</v>
      </c>
      <c r="F26" s="370">
        <v>0.63300000000000001</v>
      </c>
      <c r="G26" s="370">
        <v>0.063300000000000009</v>
      </c>
      <c r="H26" s="370">
        <v>43168</v>
      </c>
      <c r="I26" s="370">
        <v>1.4663639733135655E-05</v>
      </c>
      <c r="J26" s="370">
        <v>2.3165307635285396E-05</v>
      </c>
      <c r="K26" s="370" t="s">
        <v>518</v>
      </c>
      <c r="L26" s="370" t="s">
        <v>519</v>
      </c>
      <c r="M26" s="370">
        <v>2026</v>
      </c>
      <c r="N26" s="370">
        <v>0</v>
      </c>
      <c r="O26" s="370">
        <v>0</v>
      </c>
      <c r="P26" s="370">
        <v>0.21099999999999999</v>
      </c>
      <c r="Q26" s="370">
        <v>4.7573953823953822E-06</v>
      </c>
      <c r="R26" s="370">
        <v>44352</v>
      </c>
      <c r="S26" s="370">
        <v>0</v>
      </c>
      <c r="T26" s="370">
        <v>0</v>
      </c>
      <c r="U26" s="370">
        <v>0</v>
      </c>
      <c r="V26" s="370">
        <v>4.7573953823953822E-06</v>
      </c>
      <c r="W26" s="370">
        <v>-1.4663639733135655E-05</v>
      </c>
      <c r="X26" s="370">
        <v>-2.3165307635285396E-05</v>
      </c>
      <c r="Y26" s="370">
        <v>-0.063300000000000009</v>
      </c>
      <c r="Z26" s="371" t="s">
        <v>520</v>
      </c>
    </row>
    <row r="30" ht="15">
      <c r="A30" s="372"/>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521</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2" t="s">
        <v>1</v>
      </c>
      <c r="B19" s="382" t="s">
        <v>547</v>
      </c>
      <c r="C19" s="382" t="s">
        <v>548</v>
      </c>
      <c r="D19" s="382" t="s">
        <v>549</v>
      </c>
      <c r="E19" s="383" t="s">
        <v>550</v>
      </c>
      <c r="F19" s="384"/>
      <c r="G19" s="384"/>
      <c r="H19" s="384"/>
      <c r="I19" s="385"/>
      <c r="J19" s="382" t="s">
        <v>551</v>
      </c>
      <c r="K19" s="382"/>
      <c r="L19" s="382"/>
      <c r="M19" s="382"/>
      <c r="N19" s="382"/>
      <c r="O19" s="382"/>
      <c r="P19" s="179"/>
      <c r="Q19" s="179"/>
      <c r="R19" s="179"/>
      <c r="S19" s="179"/>
      <c r="T19" s="179"/>
      <c r="U19" s="179"/>
      <c r="V19" s="179"/>
      <c r="W19" s="179"/>
    </row>
    <row r="20" spans="1:26" s="2" customFormat="1" ht="51" customHeight="1">
      <c r="A20" s="382"/>
      <c r="B20" s="382"/>
      <c r="C20" s="382"/>
      <c r="D20" s="382"/>
      <c r="E20" s="386" t="s">
        <v>552</v>
      </c>
      <c r="F20" s="386" t="s">
        <v>553</v>
      </c>
      <c r="G20" s="386" t="s">
        <v>554</v>
      </c>
      <c r="H20" s="386" t="s">
        <v>555</v>
      </c>
      <c r="I20" s="386" t="s">
        <v>72</v>
      </c>
      <c r="J20" s="386" t="s">
        <v>556</v>
      </c>
      <c r="K20" s="386" t="s">
        <v>557</v>
      </c>
      <c r="L20" s="387" t="s">
        <v>558</v>
      </c>
      <c r="M20" s="388" t="s">
        <v>559</v>
      </c>
      <c r="N20" s="388" t="s">
        <v>560</v>
      </c>
      <c r="O20" s="388" t="s">
        <v>561</v>
      </c>
      <c r="P20" s="24"/>
      <c r="Q20" s="24"/>
      <c r="R20" s="24"/>
      <c r="S20" s="24"/>
      <c r="T20" s="24"/>
      <c r="U20" s="24"/>
      <c r="V20" s="24"/>
      <c r="W20" s="24"/>
      <c r="X20" s="23"/>
      <c r="Y20" s="23"/>
      <c r="Z20" s="23"/>
    </row>
    <row r="21" spans="1:26" s="2" customFormat="1" ht="16.5" customHeight="1">
      <c r="A21" s="389">
        <v>1</v>
      </c>
      <c r="B21" s="28">
        <v>2</v>
      </c>
      <c r="C21" s="389">
        <v>3</v>
      </c>
      <c r="D21" s="28">
        <v>4</v>
      </c>
      <c r="E21" s="389">
        <v>5</v>
      </c>
      <c r="F21" s="28">
        <v>6</v>
      </c>
      <c r="G21" s="389">
        <v>7</v>
      </c>
      <c r="H21" s="28">
        <v>8</v>
      </c>
      <c r="I21" s="389">
        <v>9</v>
      </c>
      <c r="J21" s="28">
        <v>10</v>
      </c>
      <c r="K21" s="389">
        <v>11</v>
      </c>
      <c r="L21" s="28">
        <v>12</v>
      </c>
      <c r="M21" s="389">
        <v>13</v>
      </c>
      <c r="N21" s="28">
        <v>14</v>
      </c>
      <c r="O21" s="389">
        <v>15</v>
      </c>
      <c r="P21" s="24"/>
      <c r="Q21" s="24"/>
      <c r="R21" s="24"/>
      <c r="S21" s="24"/>
      <c r="T21" s="24"/>
      <c r="U21" s="24"/>
      <c r="V21" s="24"/>
      <c r="W21" s="24"/>
      <c r="X21" s="23"/>
      <c r="Y21" s="23"/>
      <c r="Z21" s="23"/>
    </row>
    <row r="22" spans="1:26" s="2" customFormat="1" ht="18.75">
      <c r="A22" s="390"/>
      <c r="B22" s="391"/>
      <c r="C22" s="26"/>
      <c r="D22" s="26"/>
      <c r="E22" s="26"/>
      <c r="F22" s="26"/>
      <c r="G22" s="26"/>
      <c r="H22" s="26"/>
      <c r="I22" s="26"/>
      <c r="J22" s="392"/>
      <c r="K22" s="392"/>
      <c r="L22" s="393"/>
      <c r="M22" s="393"/>
      <c r="N22" s="393"/>
      <c r="O22" s="39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380</v>
      </c>
    </row>
    <row r="4" ht="15.75">
      <c r="K4" s="260"/>
    </row>
    <row r="5" spans="1:11" ht="15.75">
      <c r="A5" s="261" t="s">
        <v>381</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382</v>
      </c>
    </row>
    <row r="8" spans="1:11" ht="15.75">
      <c r="A8" s="263"/>
      <c r="B8" s="263"/>
      <c r="C8" s="263"/>
      <c r="D8" s="263"/>
      <c r="E8" s="263"/>
      <c r="F8" s="263"/>
      <c r="G8" s="263"/>
      <c r="H8" s="263"/>
      <c r="I8" s="263"/>
      <c r="K8" s="264" t="s">
        <v>383</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384</v>
      </c>
    </row>
    <row r="11" spans="1:11" ht="15.75">
      <c r="A11" s="263"/>
      <c r="B11" s="263"/>
      <c r="C11" s="263"/>
      <c r="D11" s="263"/>
      <c r="E11" s="263"/>
      <c r="F11" s="263"/>
      <c r="G11" s="263"/>
      <c r="H11" s="263"/>
      <c r="I11" s="263"/>
      <c r="K11" s="264" t="s">
        <v>385</v>
      </c>
    </row>
    <row r="12" spans="1:11" ht="15.75">
      <c r="A12" s="266"/>
      <c r="K12" s="264" t="s">
        <v>386</v>
      </c>
    </row>
    <row r="13" spans="1:8" ht="16.5" thickBot="1">
      <c r="A13" s="261" t="s">
        <v>387</v>
      </c>
      <c r="B13" s="261" t="s">
        <v>388</v>
      </c>
      <c r="C13" s="267" t="s">
        <v>389</v>
      </c>
      <c r="D13" s="268"/>
      <c r="E13" s="269"/>
      <c r="F13" s="269"/>
      <c r="G13" s="269"/>
      <c r="H13" s="269"/>
    </row>
    <row r="14" spans="1:2" ht="15.75">
      <c r="A14" s="270" t="s">
        <v>390</v>
      </c>
      <c r="B14" s="271">
        <v>2018.435</v>
      </c>
    </row>
    <row r="15" spans="1:2" ht="15.75">
      <c r="A15" s="272" t="s">
        <v>391</v>
      </c>
      <c r="B15" s="273">
        <v>0</v>
      </c>
    </row>
    <row r="16" spans="1:4" ht="15.75">
      <c r="A16" s="274" t="s">
        <v>392</v>
      </c>
      <c r="B16" s="275">
        <v>0</v>
      </c>
      <c r="D16" s="266" t="s">
        <v>393</v>
      </c>
    </row>
    <row r="17" spans="1:14" ht="16.5" thickBot="1">
      <c r="A17" s="276" t="s">
        <v>394</v>
      </c>
      <c r="B17" s="277">
        <v>1</v>
      </c>
      <c r="D17" s="278" t="s">
        <v>395</v>
      </c>
      <c r="E17" s="278"/>
      <c r="F17" s="279"/>
      <c r="G17" s="279" t="str">
        <f>IF(AND(0&lt;SUM(B80:AF80),SUM(B80:AF80)&lt;=10),SUM(B80:AF80),"не окупается")</f>
        <v>не окупается</v>
      </c>
      <c r="K17" s="280"/>
      <c r="N17" s="281"/>
    </row>
    <row r="18" spans="1:11" ht="15.75">
      <c r="A18" s="270" t="s">
        <v>396</v>
      </c>
      <c r="B18" s="271">
        <v>0</v>
      </c>
      <c r="D18" s="278" t="s">
        <v>397</v>
      </c>
      <c r="E18" s="278"/>
      <c r="F18" s="282"/>
      <c r="G18" s="279" t="str">
        <f>IF(AND(0&lt;SUM(B81:AF81),SUM(B81:AF81)&lt;=10),SUM(B81:AF81),"не окупается")</f>
        <v>не окупается</v>
      </c>
      <c r="K18" s="280"/>
    </row>
    <row r="19" spans="1:11" ht="15.75">
      <c r="A19" s="272" t="s">
        <v>398</v>
      </c>
      <c r="B19" s="273">
        <v>1</v>
      </c>
      <c r="D19" s="278" t="s">
        <v>399</v>
      </c>
      <c r="E19" s="278"/>
      <c r="F19" s="282"/>
      <c r="G19" s="283">
        <f>AF78</f>
        <v>-2075.6183896259954</v>
      </c>
      <c r="K19" s="280"/>
    </row>
    <row r="20" spans="1:11" ht="15.75">
      <c r="A20" s="272" t="s">
        <v>400</v>
      </c>
      <c r="B20" s="273">
        <v>1</v>
      </c>
      <c r="D20" s="278" t="s">
        <v>401</v>
      </c>
      <c r="E20" s="278"/>
      <c r="F20" s="282"/>
      <c r="G20" s="278" t="str">
        <f>IF(G19&gt;0,"Да","Нет")</f>
        <v>Нет</v>
      </c>
      <c r="I20" s="267" t="s">
        <v>389</v>
      </c>
      <c r="K20" s="280"/>
    </row>
    <row r="21" spans="1:2" ht="15.75">
      <c r="A21" s="274" t="s">
        <v>402</v>
      </c>
      <c r="B21" s="275">
        <v>0</v>
      </c>
    </row>
    <row r="22" spans="1:10" ht="15.75">
      <c r="A22" s="274" t="s">
        <v>403</v>
      </c>
      <c r="B22" s="275">
        <v>1</v>
      </c>
      <c r="J22" s="267" t="s">
        <v>389</v>
      </c>
    </row>
    <row r="23" spans="1:2" ht="15.75">
      <c r="A23" s="272" t="s">
        <v>404</v>
      </c>
      <c r="B23" s="273">
        <v>1</v>
      </c>
    </row>
    <row r="24" spans="1:2" ht="15.75">
      <c r="A24" s="284"/>
      <c r="B24" s="285"/>
    </row>
    <row r="25" spans="1:2" ht="16.5" thickBot="1">
      <c r="A25" s="276" t="s">
        <v>405</v>
      </c>
      <c r="B25" s="286">
        <v>0.20000000000000001</v>
      </c>
    </row>
    <row r="26" spans="1:2" ht="15.75">
      <c r="A26" s="287" t="s">
        <v>389</v>
      </c>
      <c r="B26" s="288"/>
    </row>
    <row r="27" spans="1:2" ht="15.75">
      <c r="A27" s="272" t="s">
        <v>406</v>
      </c>
      <c r="B27" s="273">
        <v>0</v>
      </c>
    </row>
    <row r="28" spans="1:2" ht="15.75">
      <c r="A28" s="289" t="s">
        <v>407</v>
      </c>
      <c r="B28" s="290">
        <v>0</v>
      </c>
    </row>
    <row r="29" spans="1:2" ht="16.5" thickBot="1">
      <c r="A29" s="284" t="s">
        <v>408</v>
      </c>
      <c r="B29" s="291">
        <v>0</v>
      </c>
    </row>
    <row r="30" spans="1:2" ht="15.75">
      <c r="A30" s="292" t="s">
        <v>409</v>
      </c>
      <c r="B30" s="293">
        <v>0</v>
      </c>
    </row>
    <row r="31" spans="1:2" ht="15.75">
      <c r="A31" s="294" t="s">
        <v>410</v>
      </c>
      <c r="B31" s="295">
        <v>0</v>
      </c>
    </row>
    <row r="32" spans="1:2" ht="15.75">
      <c r="A32" s="294" t="s">
        <v>411</v>
      </c>
      <c r="B32" s="296">
        <v>0</v>
      </c>
    </row>
    <row r="33" spans="1:2" ht="15.75">
      <c r="A33" s="294" t="s">
        <v>412</v>
      </c>
      <c r="B33" s="296">
        <v>0</v>
      </c>
    </row>
    <row r="34" spans="1:2" ht="15.75">
      <c r="A34" s="294" t="s">
        <v>413</v>
      </c>
      <c r="B34" s="296">
        <v>0.1608</v>
      </c>
    </row>
    <row r="35" spans="1:2" ht="15.75">
      <c r="A35" s="294" t="s">
        <v>414</v>
      </c>
      <c r="B35" s="296">
        <v>1</v>
      </c>
    </row>
    <row r="36" spans="1:32" ht="23.25" customHeight="1" thickBot="1">
      <c r="A36" s="297" t="s">
        <v>415</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416</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417</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418</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407</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419</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420</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421</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422</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423</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424</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425</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426</v>
      </c>
      <c r="B50" s="312">
        <f t="shared" si="2" ref="B50:AF50">SUM(B51:B56)</f>
        <v>0</v>
      </c>
      <c r="C50" s="312">
        <f t="shared" si="2"/>
        <v>0</v>
      </c>
      <c r="D50" s="312">
        <f t="shared" si="2"/>
        <v>-44.405569999999997</v>
      </c>
      <c r="E50" s="312">
        <f t="shared" si="2"/>
        <v>-44.405569999999997</v>
      </c>
      <c r="F50" s="312">
        <f t="shared" si="2"/>
        <v>-44.405569999999997</v>
      </c>
      <c r="G50" s="312">
        <f t="shared" si="2"/>
        <v>-44.405569999999997</v>
      </c>
      <c r="H50" s="312">
        <f t="shared" si="2"/>
        <v>-44.405569999999997</v>
      </c>
      <c r="I50" s="312">
        <f t="shared" si="2"/>
        <v>-44.405569999999997</v>
      </c>
      <c r="J50" s="312">
        <f t="shared" si="2"/>
        <v>-44.405569999999997</v>
      </c>
      <c r="K50" s="312">
        <f t="shared" si="2"/>
        <v>-44.405569999999997</v>
      </c>
      <c r="L50" s="312">
        <f t="shared" si="2"/>
        <v>-44.405569999999997</v>
      </c>
      <c r="M50" s="312">
        <f t="shared" si="2"/>
        <v>-44.405569999999997</v>
      </c>
      <c r="N50" s="312">
        <f t="shared" si="2"/>
        <v>-44.405569999999997</v>
      </c>
      <c r="O50" s="312">
        <f t="shared" si="2"/>
        <v>-44.405569999999997</v>
      </c>
      <c r="P50" s="312">
        <f t="shared" si="2"/>
        <v>-44.405569999999997</v>
      </c>
      <c r="Q50" s="312">
        <f t="shared" si="2"/>
        <v>-44.405569999999997</v>
      </c>
      <c r="R50" s="312">
        <f t="shared" si="2"/>
        <v>-44.405569999999997</v>
      </c>
      <c r="S50" s="312">
        <f t="shared" si="2"/>
        <v>-44.405569999999997</v>
      </c>
      <c r="T50" s="312">
        <f t="shared" si="2"/>
        <v>-44.405569999999997</v>
      </c>
      <c r="U50" s="312">
        <f t="shared" si="2"/>
        <v>-44.405569999999997</v>
      </c>
      <c r="V50" s="312">
        <f t="shared" si="2"/>
        <v>-44.405569999999997</v>
      </c>
      <c r="W50" s="312">
        <f t="shared" si="2"/>
        <v>-44.405569999999997</v>
      </c>
      <c r="X50" s="312">
        <f t="shared" si="2"/>
        <v>-44.405569999999997</v>
      </c>
      <c r="Y50" s="312">
        <f t="shared" si="2"/>
        <v>-44.405569999999997</v>
      </c>
      <c r="Z50" s="312">
        <f t="shared" si="2"/>
        <v>-44.405569999999997</v>
      </c>
      <c r="AA50" s="312">
        <f t="shared" si="2"/>
        <v>-44.405569999999997</v>
      </c>
      <c r="AB50" s="312">
        <f t="shared" si="2"/>
        <v>-44.405569999999997</v>
      </c>
      <c r="AC50" s="312">
        <f t="shared" si="2"/>
        <v>-44.405569999999997</v>
      </c>
      <c r="AD50" s="312">
        <f t="shared" si="2"/>
        <v>-44.405569999999997</v>
      </c>
      <c r="AE50" s="312">
        <f t="shared" si="2"/>
        <v>-44.405569999999997</v>
      </c>
      <c r="AF50" s="312">
        <f t="shared" si="2"/>
        <v>-44.405569999999997</v>
      </c>
    </row>
    <row r="51" spans="1:32" ht="15.75">
      <c r="A51" s="313" t="s">
        <v>427</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402</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389</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389</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389</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428</v>
      </c>
      <c r="B56" s="315">
        <v>0</v>
      </c>
      <c r="C56" s="315">
        <v>0</v>
      </c>
      <c r="D56" s="315">
        <v>-44.405569999999997</v>
      </c>
      <c r="E56" s="315">
        <v>-44.405569999999997</v>
      </c>
      <c r="F56" s="315">
        <v>-44.405569999999997</v>
      </c>
      <c r="G56" s="315">
        <v>-44.405569999999997</v>
      </c>
      <c r="H56" s="315">
        <v>-44.405569999999997</v>
      </c>
      <c r="I56" s="315">
        <v>-44.405569999999997</v>
      </c>
      <c r="J56" s="315">
        <v>-44.405569999999997</v>
      </c>
      <c r="K56" s="315">
        <v>-44.405569999999997</v>
      </c>
      <c r="L56" s="315">
        <v>-44.405569999999997</v>
      </c>
      <c r="M56" s="315">
        <v>-44.405569999999997</v>
      </c>
      <c r="N56" s="315">
        <v>-44.405569999999997</v>
      </c>
      <c r="O56" s="315">
        <v>-44.405569999999997</v>
      </c>
      <c r="P56" s="315">
        <v>-44.405569999999997</v>
      </c>
      <c r="Q56" s="315">
        <v>-44.405569999999997</v>
      </c>
      <c r="R56" s="315">
        <v>-44.405569999999997</v>
      </c>
      <c r="S56" s="315">
        <v>-44.405569999999997</v>
      </c>
      <c r="T56" s="315">
        <v>-44.405569999999997</v>
      </c>
      <c r="U56" s="315">
        <v>-44.405569999999997</v>
      </c>
      <c r="V56" s="315">
        <v>-44.405569999999997</v>
      </c>
      <c r="W56" s="315">
        <v>-44.405569999999997</v>
      </c>
      <c r="X56" s="315">
        <v>-44.405569999999997</v>
      </c>
      <c r="Y56" s="315">
        <v>-44.405569999999997</v>
      </c>
      <c r="Z56" s="315">
        <v>-44.405569999999997</v>
      </c>
      <c r="AA56" s="315">
        <v>-44.405569999999997</v>
      </c>
      <c r="AB56" s="315">
        <v>-44.405569999999997</v>
      </c>
      <c r="AC56" s="315">
        <v>-44.405569999999997</v>
      </c>
      <c r="AD56" s="315">
        <v>-44.405569999999997</v>
      </c>
      <c r="AE56" s="315">
        <v>-44.405569999999997</v>
      </c>
      <c r="AF56" s="315">
        <v>-44.405569999999997</v>
      </c>
    </row>
    <row r="57" spans="1:32" s="266" customFormat="1" ht="14.25">
      <c r="A57" s="316" t="s">
        <v>429</v>
      </c>
      <c r="B57" s="311">
        <f t="shared" si="7" ref="B57:AF57">B49+B50</f>
        <v>0</v>
      </c>
      <c r="C57" s="311">
        <f t="shared" si="7"/>
        <v>0</v>
      </c>
      <c r="D57" s="311">
        <f t="shared" si="7"/>
        <v>-44.405569999999997</v>
      </c>
      <c r="E57" s="311">
        <f t="shared" si="7"/>
        <v>-44.405569999999997</v>
      </c>
      <c r="F57" s="311">
        <f t="shared" si="7"/>
        <v>-44.405569999999997</v>
      </c>
      <c r="G57" s="311">
        <f t="shared" si="7"/>
        <v>-44.405569999999997</v>
      </c>
      <c r="H57" s="311">
        <f t="shared" si="7"/>
        <v>-44.405569999999997</v>
      </c>
      <c r="I57" s="311">
        <f t="shared" si="7"/>
        <v>-44.405569999999997</v>
      </c>
      <c r="J57" s="311">
        <f t="shared" si="7"/>
        <v>-44.405569999999997</v>
      </c>
      <c r="K57" s="311">
        <f t="shared" si="7"/>
        <v>-44.405569999999997</v>
      </c>
      <c r="L57" s="311">
        <f t="shared" si="7"/>
        <v>-44.405569999999997</v>
      </c>
      <c r="M57" s="311">
        <f t="shared" si="7"/>
        <v>-44.405569999999997</v>
      </c>
      <c r="N57" s="311">
        <f t="shared" si="7"/>
        <v>-44.405569999999997</v>
      </c>
      <c r="O57" s="311">
        <f t="shared" si="7"/>
        <v>-44.405569999999997</v>
      </c>
      <c r="P57" s="311">
        <f t="shared" si="7"/>
        <v>-44.405569999999997</v>
      </c>
      <c r="Q57" s="311">
        <f t="shared" si="7"/>
        <v>-44.405569999999997</v>
      </c>
      <c r="R57" s="311">
        <f t="shared" si="7"/>
        <v>-44.405569999999997</v>
      </c>
      <c r="S57" s="311">
        <f t="shared" si="7"/>
        <v>-44.405569999999997</v>
      </c>
      <c r="T57" s="311">
        <f t="shared" si="7"/>
        <v>-44.405569999999997</v>
      </c>
      <c r="U57" s="311">
        <f t="shared" si="7"/>
        <v>-44.405569999999997</v>
      </c>
      <c r="V57" s="311">
        <f t="shared" si="7"/>
        <v>-44.405569999999997</v>
      </c>
      <c r="W57" s="311">
        <f t="shared" si="7"/>
        <v>-44.405569999999997</v>
      </c>
      <c r="X57" s="311">
        <f t="shared" si="7"/>
        <v>-44.405569999999997</v>
      </c>
      <c r="Y57" s="311">
        <f t="shared" si="7"/>
        <v>-44.405569999999997</v>
      </c>
      <c r="Z57" s="311">
        <f t="shared" si="7"/>
        <v>-44.405569999999997</v>
      </c>
      <c r="AA57" s="311">
        <f t="shared" si="7"/>
        <v>-44.405569999999997</v>
      </c>
      <c r="AB57" s="311">
        <f t="shared" si="7"/>
        <v>-44.405569999999997</v>
      </c>
      <c r="AC57" s="311">
        <f t="shared" si="7"/>
        <v>-44.405569999999997</v>
      </c>
      <c r="AD57" s="311">
        <f t="shared" si="7"/>
        <v>-44.405569999999997</v>
      </c>
      <c r="AE57" s="311">
        <f t="shared" si="7"/>
        <v>-44.405569999999997</v>
      </c>
      <c r="AF57" s="311">
        <f t="shared" si="7"/>
        <v>-44.405569999999997</v>
      </c>
    </row>
    <row r="58" spans="1:32" ht="15.75">
      <c r="A58" s="313" t="s">
        <v>430</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431</v>
      </c>
      <c r="B59" s="311">
        <f>B57+B58</f>
        <v>0</v>
      </c>
      <c r="C59" s="311">
        <f t="shared" si="8" ref="C59:AF59">C57+C58</f>
        <v>0</v>
      </c>
      <c r="D59" s="311">
        <f t="shared" si="8"/>
        <v>-44.405569999999997</v>
      </c>
      <c r="E59" s="311">
        <f t="shared" si="8"/>
        <v>-44.405569999999997</v>
      </c>
      <c r="F59" s="311">
        <f t="shared" si="8"/>
        <v>-44.405569999999997</v>
      </c>
      <c r="G59" s="311">
        <f t="shared" si="8"/>
        <v>-44.405569999999997</v>
      </c>
      <c r="H59" s="311">
        <f t="shared" si="8"/>
        <v>-44.405569999999997</v>
      </c>
      <c r="I59" s="311">
        <f t="shared" si="8"/>
        <v>-44.405569999999997</v>
      </c>
      <c r="J59" s="311">
        <f t="shared" si="8"/>
        <v>-44.405569999999997</v>
      </c>
      <c r="K59" s="311">
        <f t="shared" si="8"/>
        <v>-44.405569999999997</v>
      </c>
      <c r="L59" s="311">
        <f t="shared" si="8"/>
        <v>-44.405569999999997</v>
      </c>
      <c r="M59" s="311">
        <f t="shared" si="8"/>
        <v>-44.405569999999997</v>
      </c>
      <c r="N59" s="311">
        <f t="shared" si="8"/>
        <v>-44.405569999999997</v>
      </c>
      <c r="O59" s="311">
        <f t="shared" si="8"/>
        <v>-44.405569999999997</v>
      </c>
      <c r="P59" s="311">
        <f t="shared" si="8"/>
        <v>-44.405569999999997</v>
      </c>
      <c r="Q59" s="311">
        <f t="shared" si="8"/>
        <v>-44.405569999999997</v>
      </c>
      <c r="R59" s="311">
        <f t="shared" si="8"/>
        <v>-44.405569999999997</v>
      </c>
      <c r="S59" s="311">
        <f t="shared" si="8"/>
        <v>-44.405569999999997</v>
      </c>
      <c r="T59" s="311">
        <f t="shared" si="8"/>
        <v>-44.405569999999997</v>
      </c>
      <c r="U59" s="311">
        <f t="shared" si="8"/>
        <v>-44.405569999999997</v>
      </c>
      <c r="V59" s="311">
        <f t="shared" si="8"/>
        <v>-44.405569999999997</v>
      </c>
      <c r="W59" s="311">
        <f t="shared" si="8"/>
        <v>-44.405569999999997</v>
      </c>
      <c r="X59" s="311">
        <f t="shared" si="8"/>
        <v>-44.405569999999997</v>
      </c>
      <c r="Y59" s="311">
        <f t="shared" si="8"/>
        <v>-44.405569999999997</v>
      </c>
      <c r="Z59" s="311">
        <f t="shared" si="8"/>
        <v>-44.405569999999997</v>
      </c>
      <c r="AA59" s="311">
        <f t="shared" si="8"/>
        <v>-44.405569999999997</v>
      </c>
      <c r="AB59" s="311">
        <f t="shared" si="8"/>
        <v>-44.405569999999997</v>
      </c>
      <c r="AC59" s="311">
        <f t="shared" si="8"/>
        <v>-44.405569999999997</v>
      </c>
      <c r="AD59" s="311">
        <f t="shared" si="8"/>
        <v>-44.405569999999997</v>
      </c>
      <c r="AE59" s="311">
        <f t="shared" si="8"/>
        <v>-44.405569999999997</v>
      </c>
      <c r="AF59" s="311">
        <f t="shared" si="8"/>
        <v>-44.405569999999997</v>
      </c>
    </row>
    <row r="60" spans="1:32" ht="15.75">
      <c r="A60" s="313" t="s">
        <v>432</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433</v>
      </c>
      <c r="B61" s="311">
        <f>B59+B60</f>
        <v>0</v>
      </c>
      <c r="C61" s="311">
        <f t="shared" si="10" ref="C61:AF61">C59+C60</f>
        <v>0</v>
      </c>
      <c r="D61" s="311">
        <f t="shared" si="10"/>
        <v>-44.405569999999997</v>
      </c>
      <c r="E61" s="311">
        <f t="shared" si="10"/>
        <v>-44.405569999999997</v>
      </c>
      <c r="F61" s="311">
        <f t="shared" si="10"/>
        <v>-44.405569999999997</v>
      </c>
      <c r="G61" s="311">
        <f t="shared" si="10"/>
        <v>-44.405569999999997</v>
      </c>
      <c r="H61" s="311">
        <f t="shared" si="10"/>
        <v>-44.405569999999997</v>
      </c>
      <c r="I61" s="311">
        <f t="shared" si="10"/>
        <v>-44.405569999999997</v>
      </c>
      <c r="J61" s="311">
        <f t="shared" si="10"/>
        <v>-44.405569999999997</v>
      </c>
      <c r="K61" s="311">
        <f t="shared" si="10"/>
        <v>-44.405569999999997</v>
      </c>
      <c r="L61" s="311">
        <f t="shared" si="10"/>
        <v>-44.405569999999997</v>
      </c>
      <c r="M61" s="311">
        <f t="shared" si="10"/>
        <v>-44.405569999999997</v>
      </c>
      <c r="N61" s="311">
        <f t="shared" si="10"/>
        <v>-44.405569999999997</v>
      </c>
      <c r="O61" s="311">
        <f t="shared" si="10"/>
        <v>-44.405569999999997</v>
      </c>
      <c r="P61" s="311">
        <f t="shared" si="10"/>
        <v>-44.405569999999997</v>
      </c>
      <c r="Q61" s="311">
        <f t="shared" si="10"/>
        <v>-44.405569999999997</v>
      </c>
      <c r="R61" s="311">
        <f t="shared" si="10"/>
        <v>-44.405569999999997</v>
      </c>
      <c r="S61" s="311">
        <f t="shared" si="10"/>
        <v>-44.405569999999997</v>
      </c>
      <c r="T61" s="311">
        <f t="shared" si="10"/>
        <v>-44.405569999999997</v>
      </c>
      <c r="U61" s="311">
        <f t="shared" si="10"/>
        <v>-44.405569999999997</v>
      </c>
      <c r="V61" s="311">
        <f t="shared" si="10"/>
        <v>-44.405569999999997</v>
      </c>
      <c r="W61" s="311">
        <f t="shared" si="10"/>
        <v>-44.405569999999997</v>
      </c>
      <c r="X61" s="311">
        <f t="shared" si="10"/>
        <v>-44.405569999999997</v>
      </c>
      <c r="Y61" s="311">
        <f t="shared" si="10"/>
        <v>-44.405569999999997</v>
      </c>
      <c r="Z61" s="311">
        <f t="shared" si="10"/>
        <v>-44.405569999999997</v>
      </c>
      <c r="AA61" s="311">
        <f t="shared" si="10"/>
        <v>-44.405569999999997</v>
      </c>
      <c r="AB61" s="311">
        <f t="shared" si="10"/>
        <v>-44.405569999999997</v>
      </c>
      <c r="AC61" s="311">
        <f t="shared" si="10"/>
        <v>-44.405569999999997</v>
      </c>
      <c r="AD61" s="311">
        <f t="shared" si="10"/>
        <v>-44.405569999999997</v>
      </c>
      <c r="AE61" s="311">
        <f t="shared" si="10"/>
        <v>-44.405569999999997</v>
      </c>
      <c r="AF61" s="311">
        <f t="shared" si="10"/>
        <v>-44.405569999999997</v>
      </c>
    </row>
    <row r="62" spans="1:32" ht="15.75">
      <c r="A62" s="313" t="s">
        <v>405</v>
      </c>
      <c r="B62" s="312"/>
      <c r="C62" s="312">
        <f t="shared" si="11" ref="C62:AF62">-C61*$B$25</f>
        <v>0</v>
      </c>
      <c r="D62" s="312">
        <f t="shared" si="11"/>
        <v>8.8811140000000002</v>
      </c>
      <c r="E62" s="312">
        <f t="shared" si="11"/>
        <v>8.8811140000000002</v>
      </c>
      <c r="F62" s="312">
        <f t="shared" si="11"/>
        <v>8.8811140000000002</v>
      </c>
      <c r="G62" s="312">
        <f t="shared" si="11"/>
        <v>8.8811140000000002</v>
      </c>
      <c r="H62" s="312">
        <f t="shared" si="11"/>
        <v>8.8811140000000002</v>
      </c>
      <c r="I62" s="312">
        <f t="shared" si="11"/>
        <v>8.8811140000000002</v>
      </c>
      <c r="J62" s="312">
        <f t="shared" si="11"/>
        <v>8.8811140000000002</v>
      </c>
      <c r="K62" s="312">
        <f t="shared" si="11"/>
        <v>8.8811140000000002</v>
      </c>
      <c r="L62" s="312">
        <f t="shared" si="11"/>
        <v>8.8811140000000002</v>
      </c>
      <c r="M62" s="312">
        <f t="shared" si="11"/>
        <v>8.8811140000000002</v>
      </c>
      <c r="N62" s="312">
        <f t="shared" si="11"/>
        <v>8.8811140000000002</v>
      </c>
      <c r="O62" s="312">
        <f t="shared" si="11"/>
        <v>8.8811140000000002</v>
      </c>
      <c r="P62" s="312">
        <f t="shared" si="11"/>
        <v>8.8811140000000002</v>
      </c>
      <c r="Q62" s="312">
        <f t="shared" si="11"/>
        <v>8.8811140000000002</v>
      </c>
      <c r="R62" s="312">
        <f t="shared" si="11"/>
        <v>8.8811140000000002</v>
      </c>
      <c r="S62" s="312">
        <f t="shared" si="11"/>
        <v>8.8811140000000002</v>
      </c>
      <c r="T62" s="312">
        <f t="shared" si="11"/>
        <v>8.8811140000000002</v>
      </c>
      <c r="U62" s="312">
        <f t="shared" si="11"/>
        <v>8.8811140000000002</v>
      </c>
      <c r="V62" s="312">
        <f t="shared" si="11"/>
        <v>8.8811140000000002</v>
      </c>
      <c r="W62" s="312">
        <f t="shared" si="11"/>
        <v>8.8811140000000002</v>
      </c>
      <c r="X62" s="312">
        <f t="shared" si="11"/>
        <v>8.8811140000000002</v>
      </c>
      <c r="Y62" s="312">
        <f t="shared" si="11"/>
        <v>8.8811140000000002</v>
      </c>
      <c r="Z62" s="312">
        <f t="shared" si="11"/>
        <v>8.8811140000000002</v>
      </c>
      <c r="AA62" s="312">
        <f t="shared" si="11"/>
        <v>8.8811140000000002</v>
      </c>
      <c r="AB62" s="312">
        <f t="shared" si="11"/>
        <v>8.8811140000000002</v>
      </c>
      <c r="AC62" s="312">
        <f t="shared" si="11"/>
        <v>8.8811140000000002</v>
      </c>
      <c r="AD62" s="312">
        <f t="shared" si="11"/>
        <v>8.8811140000000002</v>
      </c>
      <c r="AE62" s="312">
        <f t="shared" si="11"/>
        <v>8.8811140000000002</v>
      </c>
      <c r="AF62" s="312">
        <f t="shared" si="11"/>
        <v>8.8811140000000002</v>
      </c>
    </row>
    <row r="63" spans="1:32" ht="16.5" thickBot="1">
      <c r="A63" s="317" t="s">
        <v>434</v>
      </c>
      <c r="B63" s="318">
        <f t="shared" si="12" ref="B63:AF63">B61+B62</f>
        <v>0</v>
      </c>
      <c r="C63" s="318">
        <f t="shared" si="12"/>
        <v>0</v>
      </c>
      <c r="D63" s="318">
        <f t="shared" si="12"/>
        <v>-35.524456000000001</v>
      </c>
      <c r="E63" s="318">
        <f t="shared" si="12"/>
        <v>-35.524456000000001</v>
      </c>
      <c r="F63" s="318">
        <f t="shared" si="12"/>
        <v>-35.524456000000001</v>
      </c>
      <c r="G63" s="318">
        <f t="shared" si="12"/>
        <v>-35.524456000000001</v>
      </c>
      <c r="H63" s="318">
        <f t="shared" si="12"/>
        <v>-35.524456000000001</v>
      </c>
      <c r="I63" s="318">
        <f t="shared" si="12"/>
        <v>-35.524456000000001</v>
      </c>
      <c r="J63" s="319">
        <f t="shared" si="12"/>
        <v>-35.524456000000001</v>
      </c>
      <c r="K63" s="318">
        <f t="shared" si="12"/>
        <v>-35.524456000000001</v>
      </c>
      <c r="L63" s="318">
        <f t="shared" si="12"/>
        <v>-35.524456000000001</v>
      </c>
      <c r="M63" s="318">
        <f t="shared" si="12"/>
        <v>-35.524456000000001</v>
      </c>
      <c r="N63" s="318">
        <f t="shared" si="12"/>
        <v>-35.524456000000001</v>
      </c>
      <c r="O63" s="318">
        <f t="shared" si="12"/>
        <v>-35.524456000000001</v>
      </c>
      <c r="P63" s="318">
        <f t="shared" si="12"/>
        <v>-35.524456000000001</v>
      </c>
      <c r="Q63" s="318">
        <f t="shared" si="12"/>
        <v>-35.524456000000001</v>
      </c>
      <c r="R63" s="318">
        <f t="shared" si="12"/>
        <v>-35.524456000000001</v>
      </c>
      <c r="S63" s="318">
        <f t="shared" si="12"/>
        <v>-35.524456000000001</v>
      </c>
      <c r="T63" s="318">
        <f t="shared" si="12"/>
        <v>-35.524456000000001</v>
      </c>
      <c r="U63" s="318">
        <f t="shared" si="12"/>
        <v>-35.524456000000001</v>
      </c>
      <c r="V63" s="318">
        <f t="shared" si="12"/>
        <v>-35.524456000000001</v>
      </c>
      <c r="W63" s="318">
        <f t="shared" si="12"/>
        <v>-35.524456000000001</v>
      </c>
      <c r="X63" s="318">
        <f t="shared" si="12"/>
        <v>-35.524456000000001</v>
      </c>
      <c r="Y63" s="318">
        <f t="shared" si="12"/>
        <v>-35.524456000000001</v>
      </c>
      <c r="Z63" s="318">
        <f t="shared" si="12"/>
        <v>-35.524456000000001</v>
      </c>
      <c r="AA63" s="318">
        <f t="shared" si="12"/>
        <v>-35.524456000000001</v>
      </c>
      <c r="AB63" s="318">
        <f t="shared" si="12"/>
        <v>-35.524456000000001</v>
      </c>
      <c r="AC63" s="318">
        <f t="shared" si="12"/>
        <v>-35.524456000000001</v>
      </c>
      <c r="AD63" s="318">
        <f t="shared" si="12"/>
        <v>-35.524456000000001</v>
      </c>
      <c r="AE63" s="318">
        <f t="shared" si="12"/>
        <v>-35.524456000000001</v>
      </c>
      <c r="AF63" s="318">
        <f t="shared" si="12"/>
        <v>-35.524456000000001</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435</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436</v>
      </c>
      <c r="B66" s="311">
        <f>B59</f>
        <v>0</v>
      </c>
      <c r="C66" s="311">
        <f t="shared" si="14" ref="C66:AF66">C59</f>
        <v>0</v>
      </c>
      <c r="D66" s="311">
        <f t="shared" si="14"/>
        <v>-44.405569999999997</v>
      </c>
      <c r="E66" s="311">
        <f t="shared" si="14"/>
        <v>-44.405569999999997</v>
      </c>
      <c r="F66" s="311">
        <f t="shared" si="14"/>
        <v>-44.405569999999997</v>
      </c>
      <c r="G66" s="311">
        <f t="shared" si="14"/>
        <v>-44.405569999999997</v>
      </c>
      <c r="H66" s="311">
        <f t="shared" si="14"/>
        <v>-44.405569999999997</v>
      </c>
      <c r="I66" s="311">
        <f t="shared" si="14"/>
        <v>-44.405569999999997</v>
      </c>
      <c r="J66" s="311">
        <f t="shared" si="14"/>
        <v>-44.405569999999997</v>
      </c>
      <c r="K66" s="311">
        <f t="shared" si="14"/>
        <v>-44.405569999999997</v>
      </c>
      <c r="L66" s="311">
        <f t="shared" si="14"/>
        <v>-44.405569999999997</v>
      </c>
      <c r="M66" s="311">
        <f t="shared" si="14"/>
        <v>-44.405569999999997</v>
      </c>
      <c r="N66" s="311">
        <f t="shared" si="14"/>
        <v>-44.405569999999997</v>
      </c>
      <c r="O66" s="311">
        <f t="shared" si="14"/>
        <v>-44.405569999999997</v>
      </c>
      <c r="P66" s="311">
        <f t="shared" si="14"/>
        <v>-44.405569999999997</v>
      </c>
      <c r="Q66" s="311">
        <f t="shared" si="14"/>
        <v>-44.405569999999997</v>
      </c>
      <c r="R66" s="311">
        <f t="shared" si="14"/>
        <v>-44.405569999999997</v>
      </c>
      <c r="S66" s="311">
        <f t="shared" si="14"/>
        <v>-44.405569999999997</v>
      </c>
      <c r="T66" s="311">
        <f t="shared" si="14"/>
        <v>-44.405569999999997</v>
      </c>
      <c r="U66" s="311">
        <f t="shared" si="14"/>
        <v>-44.405569999999997</v>
      </c>
      <c r="V66" s="311">
        <f t="shared" si="14"/>
        <v>-44.405569999999997</v>
      </c>
      <c r="W66" s="311">
        <f t="shared" si="14"/>
        <v>-44.405569999999997</v>
      </c>
      <c r="X66" s="311">
        <f t="shared" si="14"/>
        <v>-44.405569999999997</v>
      </c>
      <c r="Y66" s="311">
        <f t="shared" si="14"/>
        <v>-44.405569999999997</v>
      </c>
      <c r="Z66" s="311">
        <f t="shared" si="14"/>
        <v>-44.405569999999997</v>
      </c>
      <c r="AA66" s="311">
        <f t="shared" si="14"/>
        <v>-44.405569999999997</v>
      </c>
      <c r="AB66" s="311">
        <f t="shared" si="14"/>
        <v>-44.405569999999997</v>
      </c>
      <c r="AC66" s="311">
        <f t="shared" si="14"/>
        <v>-44.405569999999997</v>
      </c>
      <c r="AD66" s="311">
        <f t="shared" si="14"/>
        <v>-44.405569999999997</v>
      </c>
      <c r="AE66" s="311">
        <f t="shared" si="14"/>
        <v>-44.405569999999997</v>
      </c>
      <c r="AF66" s="322">
        <f t="shared" si="14"/>
        <v>-44.405569999999997</v>
      </c>
    </row>
    <row r="67" spans="1:32" ht="15.75">
      <c r="A67" s="313" t="s">
        <v>430</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432</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405</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437</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438</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439</v>
      </c>
      <c r="B72" s="315">
        <v>-49.875999999999998</v>
      </c>
      <c r="C72" s="315">
        <v>-1968.559</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440</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441</v>
      </c>
      <c r="B74" s="311">
        <v>-49.875999999999998</v>
      </c>
      <c r="C74" s="311">
        <v>-1968.559</v>
      </c>
      <c r="D74" s="311">
        <v>-44.405569999999997</v>
      </c>
      <c r="E74" s="311">
        <v>-44.405569999999997</v>
      </c>
      <c r="F74" s="311">
        <v>-44.405569999999997</v>
      </c>
      <c r="G74" s="311">
        <v>-44.405569999999997</v>
      </c>
      <c r="H74" s="311">
        <v>-44.405569999999997</v>
      </c>
      <c r="I74" s="311">
        <v>-44.405569999999997</v>
      </c>
      <c r="J74" s="311">
        <v>-44.405569999999997</v>
      </c>
      <c r="K74" s="311">
        <v>-44.405569999999997</v>
      </c>
      <c r="L74" s="311">
        <v>-44.405569999999997</v>
      </c>
      <c r="M74" s="311">
        <v>-44.405569999999997</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442</v>
      </c>
      <c r="B75" s="311">
        <f>SUM($B$74:B74)</f>
        <v>-49.875999999999998</v>
      </c>
      <c r="C75" s="311">
        <f>SUM($B$74:C74)</f>
        <v>-2018.435</v>
      </c>
      <c r="D75" s="311">
        <f>SUM($B$74:D74)</f>
        <v>-2062.8405699999998</v>
      </c>
      <c r="E75" s="311">
        <f>SUM($B$74:E74)</f>
        <v>-2107.2461399999997</v>
      </c>
      <c r="F75" s="311">
        <f>SUM($B$74:F74)</f>
        <v>-2151.6517099999996</v>
      </c>
      <c r="G75" s="311">
        <f>SUM($B$74:G74)</f>
        <v>-2196.0572799999995</v>
      </c>
      <c r="H75" s="311">
        <f>SUM($B$74:H74)</f>
        <v>-2240.4628499999994</v>
      </c>
      <c r="I75" s="311">
        <f>SUM($B$74:I74)</f>
        <v>-2284.8684199999993</v>
      </c>
      <c r="J75" s="311">
        <f>SUM($B$74:J74)</f>
        <v>-2329.2739899999992</v>
      </c>
      <c r="K75" s="311">
        <f>SUM($B$74:K74)</f>
        <v>-2373.6795599999991</v>
      </c>
      <c r="L75" s="311">
        <f>SUM($B$74:L74)</f>
        <v>-2418.085129999999</v>
      </c>
      <c r="M75" s="311">
        <f>SUM($B$74:M74)</f>
        <v>-2462.4906999999989</v>
      </c>
      <c r="N75" s="311">
        <f>SUM($B$74:N74)</f>
        <v>-2462.4906999999989</v>
      </c>
      <c r="O75" s="311">
        <f>SUM($B$74:O74)</f>
        <v>-2462.4906999999989</v>
      </c>
      <c r="P75" s="311">
        <f>SUM($B$74:P74)</f>
        <v>-2462.4906999999989</v>
      </c>
      <c r="Q75" s="311">
        <f>SUM($B$74:Q74)</f>
        <v>-2462.4906999999989</v>
      </c>
      <c r="R75" s="311">
        <f>SUM($B$74:R74)</f>
        <v>-2462.4906999999989</v>
      </c>
      <c r="S75" s="311">
        <f>SUM($B$74:S74)</f>
        <v>-2462.4906999999989</v>
      </c>
      <c r="T75" s="311">
        <f>SUM($B$74:T74)</f>
        <v>-2462.4906999999989</v>
      </c>
      <c r="U75" s="311">
        <f>SUM($B$74:U74)</f>
        <v>-2462.4906999999989</v>
      </c>
      <c r="V75" s="311">
        <f>SUM($B$74:V74)</f>
        <v>-2462.4906999999989</v>
      </c>
      <c r="W75" s="311">
        <f>SUM($B$74:W74)</f>
        <v>-2462.4906999999989</v>
      </c>
      <c r="X75" s="311">
        <f>SUM($B$74:X74)</f>
        <v>-2462.4906999999989</v>
      </c>
      <c r="Y75" s="311">
        <f>SUM($B$74:Y74)</f>
        <v>-2462.4906999999989</v>
      </c>
      <c r="Z75" s="311">
        <f>SUM($B$74:Z74)</f>
        <v>-2462.4906999999989</v>
      </c>
      <c r="AA75" s="311">
        <f>SUM($B$74:AA74)</f>
        <v>-2462.4906999999989</v>
      </c>
      <c r="AB75" s="311">
        <f>SUM($B$74:AB74)</f>
        <v>-2462.4906999999989</v>
      </c>
      <c r="AC75" s="311">
        <f>SUM($B$74:AC74)</f>
        <v>-2462.4906999999989</v>
      </c>
      <c r="AD75" s="311">
        <f>SUM($B$74:AD74)</f>
        <v>-2462.4906999999989</v>
      </c>
      <c r="AE75" s="311">
        <f>SUM($B$74:AE74)</f>
        <v>-2462.4906999999989</v>
      </c>
      <c r="AF75" s="322">
        <f>SUM($B$74:AF74)</f>
        <v>-2462.4906999999989</v>
      </c>
    </row>
    <row r="76" spans="1:32" ht="15.75">
      <c r="A76" s="313" t="s">
        <v>443</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444</v>
      </c>
      <c r="B77" s="311">
        <f>B74*B76</f>
        <v>-49.875999999999998</v>
      </c>
      <c r="C77" s="311">
        <f t="shared" si="20" ref="C77:AF77">C74*C76</f>
        <v>-1827.1312094787957</v>
      </c>
      <c r="D77" s="311">
        <f t="shared" si="20"/>
        <v>-35.50596740032352</v>
      </c>
      <c r="E77" s="311">
        <f t="shared" si="20"/>
        <v>-30.587497760444112</v>
      </c>
      <c r="F77" s="311">
        <f t="shared" si="20"/>
        <v>-26.350359890113804</v>
      </c>
      <c r="G77" s="311">
        <f t="shared" si="20"/>
        <v>-22.700172200304795</v>
      </c>
      <c r="H77" s="311">
        <f t="shared" si="20"/>
        <v>-19.555627326244657</v>
      </c>
      <c r="I77" s="311">
        <f t="shared" si="20"/>
        <v>-16.84668101847403</v>
      </c>
      <c r="J77" s="311">
        <f t="shared" si="20"/>
        <v>-14.512991918051366</v>
      </c>
      <c r="K77" s="311">
        <f t="shared" si="20"/>
        <v>-12.502577462139358</v>
      </c>
      <c r="L77" s="311">
        <f t="shared" si="20"/>
        <v>-10.770655980478427</v>
      </c>
      <c r="M77" s="311">
        <f t="shared" si="20"/>
        <v>-9.2786491906257975</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445</v>
      </c>
      <c r="B78" s="311">
        <f>SUM($B$77:B77)</f>
        <v>-49.875999999999998</v>
      </c>
      <c r="C78" s="311">
        <f>SUM($B$77:C77)</f>
        <v>-1877.0072094787956</v>
      </c>
      <c r="D78" s="311">
        <f>SUM($B$77:D77)</f>
        <v>-1912.5131768791191</v>
      </c>
      <c r="E78" s="311">
        <f>SUM($B$77:E77)</f>
        <v>-1943.1006746395633</v>
      </c>
      <c r="F78" s="311">
        <f>SUM($B$77:F77)</f>
        <v>-1969.4510345296771</v>
      </c>
      <c r="G78" s="311">
        <f>SUM($B$77:G77)</f>
        <v>-1992.1512067299821</v>
      </c>
      <c r="H78" s="311">
        <f>SUM($B$77:H77)</f>
        <v>-2011.7068340562266</v>
      </c>
      <c r="I78" s="311">
        <f>SUM($B$77:I77)</f>
        <v>-2028.5535150747007</v>
      </c>
      <c r="J78" s="311">
        <f>SUM($B$77:J77)</f>
        <v>-2043.066506992752</v>
      </c>
      <c r="K78" s="311">
        <f>SUM($B$77:K77)</f>
        <v>-2055.5690844548913</v>
      </c>
      <c r="L78" s="311">
        <f>SUM($B$77:L77)</f>
        <v>-2066.3397404353695</v>
      </c>
      <c r="M78" s="311">
        <f>SUM($B$77:M77)</f>
        <v>-2075.6183896259954</v>
      </c>
      <c r="N78" s="311">
        <f>SUM($B$77:N77)</f>
        <v>-2075.6183896259954</v>
      </c>
      <c r="O78" s="311">
        <f>SUM($B$77:O77)</f>
        <v>-2075.6183896259954</v>
      </c>
      <c r="P78" s="311">
        <f>SUM($B$77:P77)</f>
        <v>-2075.6183896259954</v>
      </c>
      <c r="Q78" s="311">
        <f>SUM($B$77:Q77)</f>
        <v>-2075.6183896259954</v>
      </c>
      <c r="R78" s="311">
        <f>SUM($B$77:R77)</f>
        <v>-2075.6183896259954</v>
      </c>
      <c r="S78" s="311">
        <f>SUM($B$77:S77)</f>
        <v>-2075.6183896259954</v>
      </c>
      <c r="T78" s="311">
        <f>SUM($B$77:T77)</f>
        <v>-2075.6183896259954</v>
      </c>
      <c r="U78" s="311">
        <f>SUM($B$77:U77)</f>
        <v>-2075.6183896259954</v>
      </c>
      <c r="V78" s="311">
        <f>SUM($B$77:V77)</f>
        <v>-2075.6183896259954</v>
      </c>
      <c r="W78" s="311">
        <f>SUM($B$77:W77)</f>
        <v>-2075.6183896259954</v>
      </c>
      <c r="X78" s="311">
        <f>SUM($B$77:X77)</f>
        <v>-2075.6183896259954</v>
      </c>
      <c r="Y78" s="311">
        <f>SUM($B$77:Y77)</f>
        <v>-2075.6183896259954</v>
      </c>
      <c r="Z78" s="311">
        <f>SUM($B$77:Z77)</f>
        <v>-2075.6183896259954</v>
      </c>
      <c r="AA78" s="311">
        <f>SUM($B$77:AA77)</f>
        <v>-2075.6183896259954</v>
      </c>
      <c r="AB78" s="311">
        <f>SUM($B$77:AB77)</f>
        <v>-2075.6183896259954</v>
      </c>
      <c r="AC78" s="311">
        <f>SUM($B$77:AC77)</f>
        <v>-2075.6183896259954</v>
      </c>
      <c r="AD78" s="311">
        <f>SUM($B$77:AD77)</f>
        <v>-2075.6183896259954</v>
      </c>
      <c r="AE78" s="311">
        <f>SUM($B$77:AE77)</f>
        <v>-2075.6183896259954</v>
      </c>
      <c r="AF78" s="322">
        <f>SUM($B$77:AF77)</f>
        <v>-2075.6183896259954</v>
      </c>
    </row>
    <row r="79" spans="1:32" s="266" customFormat="1" ht="14.25">
      <c r="A79" s="310" t="s">
        <v>446</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447</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448</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449</v>
      </c>
      <c r="B86" s="336">
        <v>-2.0184349999999998</v>
      </c>
      <c r="C86" s="336">
        <v>-2.0628405699999997</v>
      </c>
      <c r="D86" s="336">
        <v>-2.1072461399999995</v>
      </c>
      <c r="E86" s="336">
        <v>-2.1516517099999994</v>
      </c>
      <c r="F86" s="336">
        <v>-2.1960572799999993</v>
      </c>
      <c r="G86" s="336">
        <v>-2.2404628499999992</v>
      </c>
      <c r="H86" s="336">
        <v>-2.2848684199999991</v>
      </c>
      <c r="I86" s="336">
        <v>-2.329273989999999</v>
      </c>
      <c r="J86" s="336">
        <v>-2.3736795599999989</v>
      </c>
      <c r="K86" s="336">
        <v>-2.4180851299999988</v>
      </c>
      <c r="L86" s="336">
        <v>-2.4624906999999991</v>
      </c>
      <c r="M86" s="336">
        <v>-2.4624906999999991</v>
      </c>
      <c r="N86" s="336">
        <v>-2.4624906999999991</v>
      </c>
      <c r="O86" s="336">
        <v>-2.4624906999999991</v>
      </c>
      <c r="P86" s="336">
        <v>-2.4624906999999991</v>
      </c>
      <c r="Q86" s="336">
        <v>-2.4624906999999991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450</v>
      </c>
      <c r="B88" s="336">
        <v>-1.8770072094787957</v>
      </c>
      <c r="C88" s="336">
        <v>-1.912513176879119</v>
      </c>
      <c r="D88" s="336">
        <v>-1.9431006746395634</v>
      </c>
      <c r="E88" s="336">
        <v>-1.9694510345296772</v>
      </c>
      <c r="F88" s="336">
        <v>-1.992151206729982</v>
      </c>
      <c r="G88" s="336">
        <v>-2.0117068340562265</v>
      </c>
      <c r="H88" s="336">
        <v>-2.0285535150747007</v>
      </c>
      <c r="I88" s="336">
        <v>-2.0430665069927518</v>
      </c>
      <c r="J88" s="336">
        <v>-2.0555690844548913</v>
      </c>
      <c r="K88" s="336">
        <v>-2.0663397404353696</v>
      </c>
      <c r="L88" s="336">
        <v>-2.0756183896259954</v>
      </c>
      <c r="M88" s="336">
        <v>-2.0756183896259954</v>
      </c>
      <c r="N88" s="336">
        <v>-2.0756183896259954</v>
      </c>
      <c r="O88" s="336">
        <v>-2.0756183896259954</v>
      </c>
      <c r="P88" s="336">
        <v>-2.0756183896259954</v>
      </c>
      <c r="Q88" s="336">
        <v>-2.0756183896259954</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P_ТГС-007-005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Модернизация РП 6/0,4 кВ № 81 ф. 4 ПС 110/10/6 кВ №243 Привокзальная с установкой дополнительной ячейки 6 кВ (1 шт) для техприсоединения ООО Туристическая Тула, договор №151-24 от 24.04.24 (свыше 670 кВ)</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354</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355</v>
      </c>
      <c r="E30" s="119" t="s">
        <v>261</v>
      </c>
      <c r="F30" s="119" t="s">
        <v>261</v>
      </c>
      <c r="G30" s="119" t="s">
        <v>261</v>
      </c>
      <c r="H30" s="119" t="s">
        <v>261</v>
      </c>
      <c r="I30" s="119" t="s">
        <v>261</v>
      </c>
      <c r="J30" s="148" t="s">
        <v>261</v>
      </c>
    </row>
    <row r="31" spans="1:10" s="41" customFormat="1" ht="31.5">
      <c r="A31" s="147" t="s">
        <v>158</v>
      </c>
      <c r="B31" s="52" t="s">
        <v>193</v>
      </c>
      <c r="C31" s="119" t="s">
        <v>261</v>
      </c>
      <c r="D31" s="119" t="s">
        <v>356</v>
      </c>
      <c r="E31" s="119" t="s">
        <v>261</v>
      </c>
      <c r="F31" s="119" t="s">
        <v>261</v>
      </c>
      <c r="G31" s="119" t="s">
        <v>261</v>
      </c>
      <c r="H31" s="119" t="s">
        <v>261</v>
      </c>
      <c r="I31" s="119" t="s">
        <v>261</v>
      </c>
      <c r="J31" s="148" t="s">
        <v>261</v>
      </c>
    </row>
    <row r="32" spans="1:10" s="41" customFormat="1" ht="15.75">
      <c r="A32" s="147" t="s">
        <v>156</v>
      </c>
      <c r="B32" s="52" t="s">
        <v>198</v>
      </c>
      <c r="C32" s="119" t="s">
        <v>261</v>
      </c>
      <c r="D32" s="119" t="s">
        <v>357</v>
      </c>
      <c r="E32" s="119" t="s">
        <v>261</v>
      </c>
      <c r="F32" s="119" t="s">
        <v>261</v>
      </c>
      <c r="G32" s="119" t="s">
        <v>261</v>
      </c>
      <c r="H32" s="119" t="s">
        <v>261</v>
      </c>
      <c r="I32" s="119" t="s">
        <v>261</v>
      </c>
      <c r="J32" s="148" t="s">
        <v>261</v>
      </c>
    </row>
    <row r="33" spans="1:10" s="41" customFormat="1" ht="31.5">
      <c r="A33" s="147" t="s">
        <v>209</v>
      </c>
      <c r="B33" s="52" t="s">
        <v>181</v>
      </c>
      <c r="C33" s="119" t="s">
        <v>261</v>
      </c>
      <c r="D33" s="119" t="s">
        <v>357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357</v>
      </c>
      <c r="E35" s="119" t="s">
        <v>261</v>
      </c>
      <c r="F35" s="119" t="s">
        <v>261</v>
      </c>
      <c r="G35" s="119" t="s">
        <v>261</v>
      </c>
      <c r="H35" s="119" t="s">
        <v>261</v>
      </c>
      <c r="I35" s="119" t="s">
        <v>261</v>
      </c>
      <c r="J35" s="148" t="s">
        <v>261</v>
      </c>
    </row>
    <row r="36" spans="1:10" ht="15.75">
      <c r="A36" s="147" t="s">
        <v>212</v>
      </c>
      <c r="B36" s="52" t="s">
        <v>194</v>
      </c>
      <c r="C36" s="119" t="s">
        <v>261</v>
      </c>
      <c r="D36" s="119" t="s">
        <v>357</v>
      </c>
      <c r="E36" s="119" t="s">
        <v>261</v>
      </c>
      <c r="F36" s="119" t="s">
        <v>261</v>
      </c>
      <c r="G36" s="119" t="s">
        <v>261</v>
      </c>
      <c r="H36" s="119" t="s">
        <v>261</v>
      </c>
      <c r="I36" s="119" t="s">
        <v>261</v>
      </c>
      <c r="J36" s="148" t="s">
        <v>261</v>
      </c>
    </row>
    <row r="37" spans="1:10" ht="15.75">
      <c r="A37" s="147" t="s">
        <v>213</v>
      </c>
      <c r="B37" s="52" t="s">
        <v>155</v>
      </c>
      <c r="C37" s="119" t="s">
        <v>261</v>
      </c>
      <c r="D37" s="119" t="s">
        <v>357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356</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359</v>
      </c>
      <c r="E42" s="119" t="s">
        <v>261</v>
      </c>
      <c r="F42" s="119" t="s">
        <v>261</v>
      </c>
      <c r="G42" s="119" t="s">
        <v>261</v>
      </c>
      <c r="H42" s="119" t="s">
        <v>261</v>
      </c>
      <c r="I42" s="119" t="s">
        <v>261</v>
      </c>
      <c r="J42" s="148" t="s">
        <v>261</v>
      </c>
    </row>
    <row r="43" spans="1:10" ht="15.75">
      <c r="A43" s="147" t="s">
        <v>150</v>
      </c>
      <c r="B43" s="52" t="s">
        <v>149</v>
      </c>
      <c r="C43" s="119" t="s">
        <v>261</v>
      </c>
      <c r="D43" s="119" t="s">
        <v>359</v>
      </c>
      <c r="E43" s="119" t="s">
        <v>261</v>
      </c>
      <c r="F43" s="119" t="s">
        <v>261</v>
      </c>
      <c r="G43" s="119" t="s">
        <v>261</v>
      </c>
      <c r="H43" s="119" t="s">
        <v>261</v>
      </c>
      <c r="I43" s="119" t="s">
        <v>261</v>
      </c>
      <c r="J43" s="148" t="s">
        <v>261</v>
      </c>
    </row>
    <row r="44" spans="1:10" ht="15.75">
      <c r="A44" s="147" t="s">
        <v>148</v>
      </c>
      <c r="B44" s="52" t="s">
        <v>147</v>
      </c>
      <c r="C44" s="119" t="s">
        <v>261</v>
      </c>
      <c r="D44" s="119" t="s">
        <v>360</v>
      </c>
      <c r="E44" s="119" t="s">
        <v>261</v>
      </c>
      <c r="F44" s="119" t="s">
        <v>261</v>
      </c>
      <c r="G44" s="119" t="s">
        <v>261</v>
      </c>
      <c r="H44" s="119" t="s">
        <v>261</v>
      </c>
      <c r="I44" s="119" t="s">
        <v>261</v>
      </c>
      <c r="J44" s="148" t="s">
        <v>261</v>
      </c>
    </row>
    <row r="45" spans="1:10" ht="47.25">
      <c r="A45" s="147" t="s">
        <v>146</v>
      </c>
      <c r="B45" s="52" t="s">
        <v>205</v>
      </c>
      <c r="C45" s="119" t="s">
        <v>261</v>
      </c>
      <c r="D45" s="119" t="s">
        <v>361</v>
      </c>
      <c r="E45" s="119" t="s">
        <v>261</v>
      </c>
      <c r="F45" s="119" t="s">
        <v>261</v>
      </c>
      <c r="G45" s="119" t="s">
        <v>261</v>
      </c>
      <c r="H45" s="119" t="s">
        <v>261</v>
      </c>
      <c r="I45" s="119" t="s">
        <v>261</v>
      </c>
      <c r="J45" s="148" t="s">
        <v>261</v>
      </c>
    </row>
    <row r="46" spans="1:10" ht="94.5">
      <c r="A46" s="147" t="s">
        <v>144</v>
      </c>
      <c r="B46" s="52" t="s">
        <v>203</v>
      </c>
      <c r="C46" s="119" t="s">
        <v>261</v>
      </c>
      <c r="D46" s="119" t="s">
        <v>362</v>
      </c>
      <c r="E46" s="119" t="s">
        <v>261</v>
      </c>
      <c r="F46" s="119" t="s">
        <v>261</v>
      </c>
      <c r="G46" s="119" t="s">
        <v>261</v>
      </c>
      <c r="H46" s="119" t="s">
        <v>261</v>
      </c>
      <c r="I46" s="119" t="s">
        <v>261</v>
      </c>
      <c r="J46" s="148" t="s">
        <v>261</v>
      </c>
    </row>
    <row r="47" spans="1:10" ht="15.75">
      <c r="A47" s="147" t="s">
        <v>214</v>
      </c>
      <c r="B47" s="52" t="s">
        <v>145</v>
      </c>
      <c r="C47" s="119" t="s">
        <v>261</v>
      </c>
      <c r="D47" s="119" t="s">
        <v>363</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364</v>
      </c>
      <c r="E49" s="119" t="s">
        <v>261</v>
      </c>
      <c r="F49" s="119" t="s">
        <v>261</v>
      </c>
      <c r="G49" s="119" t="s">
        <v>261</v>
      </c>
      <c r="H49" s="119" t="s">
        <v>261</v>
      </c>
      <c r="I49" s="119" t="s">
        <v>261</v>
      </c>
      <c r="J49" s="148" t="s">
        <v>261</v>
      </c>
    </row>
    <row r="50" spans="1:10" ht="63">
      <c r="A50" s="147" t="s">
        <v>140</v>
      </c>
      <c r="B50" s="52" t="s">
        <v>204</v>
      </c>
      <c r="C50" s="119" t="s">
        <v>261</v>
      </c>
      <c r="D50" s="119" t="s">
        <v>365</v>
      </c>
      <c r="E50" s="119" t="s">
        <v>261</v>
      </c>
      <c r="F50" s="119" t="s">
        <v>261</v>
      </c>
      <c r="G50" s="119" t="s">
        <v>261</v>
      </c>
      <c r="H50" s="119" t="s">
        <v>261</v>
      </c>
      <c r="I50" s="119" t="s">
        <v>261</v>
      </c>
      <c r="J50" s="148" t="s">
        <v>261</v>
      </c>
    </row>
    <row r="51" spans="1:10" ht="31.5">
      <c r="A51" s="147" t="s">
        <v>138</v>
      </c>
      <c r="B51" s="52" t="s">
        <v>206</v>
      </c>
      <c r="C51" s="119" t="s">
        <v>261</v>
      </c>
      <c r="D51" s="119" t="s">
        <v>365</v>
      </c>
      <c r="E51" s="119" t="s">
        <v>261</v>
      </c>
      <c r="F51" s="119" t="s">
        <v>261</v>
      </c>
      <c r="G51" s="119" t="s">
        <v>261</v>
      </c>
      <c r="H51" s="119" t="s">
        <v>261</v>
      </c>
      <c r="I51" s="119" t="s">
        <v>261</v>
      </c>
      <c r="J51" s="148" t="s">
        <v>261</v>
      </c>
    </row>
    <row r="52" spans="1:10" ht="31.5">
      <c r="A52" s="147" t="s">
        <v>136</v>
      </c>
      <c r="B52" s="52" t="s">
        <v>139</v>
      </c>
      <c r="C52" s="119" t="s">
        <v>261</v>
      </c>
      <c r="D52" s="119" t="s">
        <v>366</v>
      </c>
      <c r="E52" s="119" t="s">
        <v>261</v>
      </c>
      <c r="F52" s="119" t="s">
        <v>261</v>
      </c>
      <c r="G52" s="119" t="s">
        <v>261</v>
      </c>
      <c r="H52" s="119" t="s">
        <v>261</v>
      </c>
      <c r="I52" s="119" t="s">
        <v>261</v>
      </c>
      <c r="J52" s="148" t="s">
        <v>261</v>
      </c>
    </row>
    <row r="53" spans="1:10" ht="15.75">
      <c r="A53" s="147" t="s">
        <v>208</v>
      </c>
      <c r="B53" s="52" t="s">
        <v>207</v>
      </c>
      <c r="C53" s="119" t="s">
        <v>261</v>
      </c>
      <c r="D53" s="119" t="s">
        <v>367</v>
      </c>
      <c r="E53" s="119" t="s">
        <v>261</v>
      </c>
      <c r="F53" s="119" t="s">
        <v>261</v>
      </c>
      <c r="G53" s="119" t="s">
        <v>261</v>
      </c>
      <c r="H53" s="119" t="s">
        <v>261</v>
      </c>
      <c r="I53" s="119" t="s">
        <v>261</v>
      </c>
      <c r="J53" s="148" t="s">
        <v>261</v>
      </c>
    </row>
    <row r="54" spans="1:10" ht="16.5" thickBot="1">
      <c r="A54" s="149" t="s">
        <v>263</v>
      </c>
      <c r="B54" s="150" t="s">
        <v>137</v>
      </c>
      <c r="C54" s="151" t="s">
        <v>261</v>
      </c>
      <c r="D54" s="151" t="s">
        <v>367</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